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Professor AEE" sheetId="1" r:id="rId1"/>
    <sheet name="Profissional de Apoio Escolar" sheetId="2" r:id="rId2"/>
    <sheet name="Ledor Transcritor Braille" sheetId="3" r:id="rId3"/>
  </sheets>
  <definedNames/>
  <calcPr fullCalcOnLoad="1"/>
</workbook>
</file>

<file path=xl/sharedStrings.xml><?xml version="1.0" encoding="utf-8"?>
<sst xmlns="http://schemas.openxmlformats.org/spreadsheetml/2006/main" count="737" uniqueCount="186">
  <si>
    <t>PLANILHA BASE LICITATÓRIA –  IF SERTÃO – PE – GRUPO 4 – CAMPUS SALGUEIRO</t>
  </si>
  <si>
    <t>MODELO DE PLANILHA DE CUSTOS E FORMAÇÃO DE PREÇOS</t>
  </si>
  <si>
    <t>Nº Processo:</t>
  </si>
  <si>
    <t>Licitação Nº:</t>
  </si>
  <si>
    <t>Dia __/__/__ às __:__ horas</t>
  </si>
  <si>
    <t>DISCRIMINAÇÃO DOS SERVIÇOS (DADOS REFERENTES À CONTRATAÇÃO)</t>
  </si>
  <si>
    <t>A</t>
  </si>
  <si>
    <t>Data de apresentação da proposta (dia/mês/ano)</t>
  </si>
  <si>
    <t>XX/XX/XXXX</t>
  </si>
  <si>
    <t>B</t>
  </si>
  <si>
    <t>Município/UF</t>
  </si>
  <si>
    <t>Salgueiro/PE</t>
  </si>
  <si>
    <t>C</t>
  </si>
  <si>
    <t>Ano Acordo, Convenção ou Sentença Normativa em Dissídio Coletivo</t>
  </si>
  <si>
    <t>D</t>
  </si>
  <si>
    <t>Nº de meses de execução contratual</t>
  </si>
  <si>
    <t>IDENTIFICAÇÃO DO SERVIÇO</t>
  </si>
  <si>
    <t>Tipo de Serviço</t>
  </si>
  <si>
    <t>Unidade de Medida</t>
  </si>
  <si>
    <t> Quantidade total a contratar (em função da unidade de medida)</t>
  </si>
  <si>
    <t>Apoio Administrativo Especializado</t>
  </si>
  <si>
    <t>Professor de Atendimento Educacional Especializado (AEE) - 40 horas</t>
  </si>
  <si>
    <t>1 POSTO</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</si>
  <si>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</si>
  <si>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</si>
  <si>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1. MÓDULOS</t>
  </si>
  <si>
    <t>Mão de obra</t>
  </si>
  <si>
    <t>Mão de obra vinculada à execução contratual</t>
  </si>
  <si>
    <t>Dados para composição dos custos referente à mão de obra</t>
  </si>
  <si>
    <t>Tipo de serviço (mesmo serviço com características distintas)</t>
  </si>
  <si>
    <t>Classificação Brasileira de Ocupações (CBO)</t>
  </si>
  <si>
    <t>2392-20</t>
  </si>
  <si>
    <t>Salário Normativo da Categoria Profissional</t>
  </si>
  <si>
    <t>Data base da categoria (dia/mês/ano)</t>
  </si>
  <si>
    <t>Nota 1: Deverá ser elaborado um quadro para cada tipo de serviço.</t>
  </si>
  <si>
    <t>Nota 2: A planilha será calculada considerando o valor mensal do empregado.</t>
  </si>
  <si>
    <t>Nota 3: A remuneração foi definida através de pesquisas realizadas pela Administração através da média salarial de mercado. Uma vez</t>
  </si>
  <si>
    <t>que não há convenção coletiva específica da Categoria.</t>
  </si>
  <si>
    <t> MÓDULO 1 :   COMPOSIÇÃO DA REMUNERAÇÃO</t>
  </si>
  <si>
    <t>Composição da Remuneração</t>
  </si>
  <si>
    <t>Valor (R$)</t>
  </si>
  <si>
    <t>Salário Base</t>
  </si>
  <si>
    <t>Total</t>
  </si>
  <si>
    <t>Nota 1: O Módulo 1 refere-se ao valor mensal devido ao empregado pela prestação do serviço no período de 12 meses.</t>
  </si>
  <si>
    <t>Módulo 2 - Encargos e Benefícios Anuais, Mensais e Diários</t>
  </si>
  <si>
    <t>Submódulo 2.1 - 13º (décimo terceiro) Salário, Férias e Adicional de Férias</t>
  </si>
  <si>
    <t>2.1</t>
  </si>
  <si>
    <t>13º (décimo terceiro) Salário, Férias e Adicional de Férias</t>
  </si>
  <si>
    <t>%</t>
  </si>
  <si>
    <t>13 º (décimo terceiro) Salário</t>
  </si>
  <si>
    <t>Férias</t>
  </si>
  <si>
    <t>Adicional de férias</t>
  </si>
  <si>
    <t>Nota 1: Como a planilha de custos e formação de preços é calculada mensalmente, provisiona-se proporcionalmente 1/12 (um doze avos) dos valores referentes a gratificação natalina, férias e adicional de férias.</t>
  </si>
  <si>
    <t>Nota 2: O adicional de férias contido no Submódulo 2.1 corresponde a 1/3 (um terço) da remuneração que por sua vez é divido por 12 (doze) conforme Nota 1 acima.</t>
  </si>
  <si>
    <t>Submódulo 2.2 - Encargos Previdenciários (GPS), Fundo de Garantia por Tempo de Serviço (FGTS) e outras contribuições.</t>
  </si>
  <si>
    <t> Base de cálculo submódulo 2.2 = Módulo 1 + Submódulo 2.1</t>
  </si>
  <si>
    <t>2.2</t>
  </si>
  <si>
    <t>GPS, FGTS e outras contribuições</t>
  </si>
  <si>
    <t>Percentual (%)</t>
  </si>
  <si>
    <t>INSS</t>
  </si>
  <si>
    <t>Salário Educação</t>
  </si>
  <si>
    <t>SAT</t>
  </si>
  <si>
    <t>SESC OU SESI</t>
  </si>
  <si>
    <t>E</t>
  </si>
  <si>
    <t>SENAI - SENAC</t>
  </si>
  <si>
    <t>F</t>
  </si>
  <si>
    <t>SEBRAE</t>
  </si>
  <si>
    <t>G</t>
  </si>
  <si>
    <t>INCRA</t>
  </si>
  <si>
    <t>H</t>
  </si>
  <si>
    <t>FGTS</t>
  </si>
  <si>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</si>
  <si>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</si>
  <si>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O Fator Acidentário de Prevenção – FAP é um multiplicador no qual a alíquota do SAT poderá ser reduzida, em até cinquenta por cento, ou aumentada, em  até cem por cento (O Multiplicador FAP vai de 0,5 a 2), portanto o item C – SAT pode variar de 0,5% a 6%</t>
  </si>
  <si>
    <t>Nota 4: Esses percentuais incidem sobre o Módulo 1 + Submódulo 2.1.</t>
  </si>
  <si>
    <t>Submódulo 2.3 - Benefícios Mensais e Diários.</t>
  </si>
  <si>
    <t>2.3</t>
  </si>
  <si>
    <t>Benefícios Mensais e Diários</t>
  </si>
  <si>
    <t>Transporte</t>
  </si>
  <si>
    <t>Auxílio Refeição/Alimentação  (R$ 8,42*22) conforme Cláusula Nona CCT 91/2022</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</si>
  <si>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</si>
  <si>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</si>
  <si>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Nota 3: Os valores do Auxílio Alimentação poderão ser reduzidos em 20%, caso a empresa comprove inscrição no PAT (Programa de Alimentação do Trabalhador).</t>
  </si>
  <si>
    <t>Nota 4: O valor referente a auxílio alimentação foi calculado com base na CCT PE000037/2021, tendo em vista que não há no estado de Pernambuco 
Convenção específica da categoria.</t>
  </si>
  <si>
    <t>Quadro Resumo do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</si>
  <si>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</si>
  <si>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</si>
  <si>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</si>
  <si>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</si>
  <si>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</si>
  <si>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sobre FGTS  sobre o aviso prévio indenizado e trabalhado</t>
  </si>
  <si>
    <t>Aviso prévio trabalhado </t>
  </si>
  <si>
    <t>Incidência dos encargos do submódulo 2.2 sobre o Aviso Prévio Trabalhado</t>
  </si>
  <si>
    <t>TOTAL</t>
  </si>
  <si>
    <t>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</si>
  <si>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</si>
  <si>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</si>
  <si>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</si>
  <si>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</si>
  <si>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 </t>
  </si>
  <si>
    <t>Submódulo 4.1 –  Substituto nas Ausências Legais</t>
  </si>
  <si>
    <t>4.1</t>
  </si>
  <si>
    <t>Substituto nas Ausências legais</t>
  </si>
  <si>
    <t xml:space="preserve">Substituto na cobertura de Férias </t>
  </si>
  <si>
    <t>Substituto na cobertura das Ausências legais</t>
  </si>
  <si>
    <t>Substituto na cobertura de Licença paternidade</t>
  </si>
  <si>
    <t>Substituto na cobertura por Acidente de trabalho</t>
  </si>
  <si>
    <t>Substituto na cobertura de Afastamento maternidade</t>
  </si>
  <si>
    <t>Substituto na cobertura de Licença saúde</t>
  </si>
  <si>
    <t>Outros (especificar)</t>
  </si>
  <si>
    <r>
      <rPr>
        <b/>
        <sz val="9"/>
        <color indexed="8"/>
        <rFont val="Arial"/>
        <family val="2"/>
      </rPr>
      <t>Férias</t>
    </r>
    <r>
      <rPr>
        <sz val="9"/>
        <color indexed="8"/>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</si>
  <si>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sz val="9"/>
        <color indexed="8"/>
        <rFont val="Arial"/>
        <family val="2"/>
      </rPr>
      <t>Ausências Legais</t>
    </r>
    <r>
      <rPr>
        <sz val="9"/>
        <color indexed="8"/>
        <rFont val="Arial"/>
        <family val="2"/>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</si>
  <si>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sz val="9"/>
        <color indexed="8"/>
        <rFont val="Arial"/>
        <family val="2"/>
      </rPr>
      <t>Licença Paternidade</t>
    </r>
    <r>
      <rPr>
        <sz val="9"/>
        <color indexed="8"/>
        <rFont val="Arial"/>
        <family val="2"/>
      </rPr>
      <t xml:space="preserve">: 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</si>
  <si>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sz val="9"/>
        <color indexed="8"/>
        <rFont val="Arial"/>
        <family val="2"/>
      </rPr>
      <t>Acidente de Trabalho</t>
    </r>
    <r>
      <rPr>
        <sz val="9"/>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</si>
  <si>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sz val="9"/>
        <color indexed="8"/>
        <rFont val="Arial"/>
        <family val="2"/>
      </rPr>
      <t>Afastamento Maternidade</t>
    </r>
    <r>
      <rPr>
        <sz val="9"/>
        <color indexed="8"/>
        <rFont val="Arial"/>
        <family val="2"/>
      </rPr>
      <t xml:space="preserve">: 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</si>
  <si>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sz val="9"/>
        <color indexed="8"/>
        <rFont val="Arial"/>
        <family val="2"/>
      </rPr>
      <t>Licença saúde:</t>
    </r>
    <r>
      <rPr>
        <sz val="9"/>
        <color indexed="8"/>
        <rFont val="Arial"/>
        <family val="2"/>
      </rPr>
      <t xml:space="preserve"> 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t>
    </r>
  </si>
  <si>
    <t>Submódulo 4.2 – Intrajornada</t>
  </si>
  <si>
    <t>4.2</t>
  </si>
  <si>
    <t>Intrajornada</t>
  </si>
  <si>
    <t>Substituto na cobertura de Intervalo para repouso ou alimentação</t>
  </si>
  <si>
    <t>Toral</t>
  </si>
  <si>
    <t>Nota: Quando houver a necessidade de reposição de um empregado durante sua ausência nos casos de intervalo para repouso ou alimentação deve-se contemplar o Submódulo 4.2.</t>
  </si>
  <si>
    <t>Quadro Resumo do Módulo 4 - Custo de Reposição do Profissional Ausente</t>
  </si>
  <si>
    <t>Custo de Reposição do Profissional Ausente</t>
  </si>
  <si>
    <t>Ausências legais</t>
  </si>
  <si>
    <t>Módulo 5 - Insumos Diversos</t>
  </si>
  <si>
    <t>Insumos Diversos</t>
  </si>
  <si>
    <t>Uniformes</t>
  </si>
  <si>
    <t>Materiais</t>
  </si>
  <si>
    <t>Equipamentos</t>
  </si>
  <si>
    <t>Outros (EPI)</t>
  </si>
  <si>
    <t>Nota: Valores mensais estimados por empregado.</t>
  </si>
  <si>
    <t> MÓDULO 6 - CUSTOS INDIRETOS, TRIBUTOS E LUCRO</t>
  </si>
  <si>
    <t>Base de cálculo do Módulo 6 = Módulo 1 + Módulo 2 + Módulo 3 + Módulo 4 + Módulo 5.</t>
  </si>
  <si>
    <t>Custos Indiretos, Tributos e Lucro</t>
  </si>
  <si>
    <t>Custos Indiretos</t>
  </si>
  <si>
    <t>Lucro</t>
  </si>
  <si>
    <t>Tributos</t>
  </si>
  <si>
    <t>C.1. Tributos Federais (Cofins)</t>
  </si>
  <si>
    <t>C.2. Tributos Federais (Pis)</t>
  </si>
  <si>
    <t>C.3. Tributos Municipais (ISS)</t>
  </si>
  <si>
    <t>Nota (1): Custos Indiretos, Tributos e Lucro por empregado.</t>
  </si>
  <si>
    <t>Nota (2): O valor referente a tributos é obtido aplicando-se o percentual sobre o valor do faturamento.</t>
  </si>
  <si>
    <t>Nota (3): As alíquotas de PIS 1,65% e COFINS 7,60% estão calculadas para o Regime de Lucro Real</t>
  </si>
  <si>
    <t>Nota (4): As alíquotas de Regime de Lucro Presumido são PIS 0,65% e COFINS 3%.</t>
  </si>
  <si>
    <t>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</si>
  <si>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</si>
  <si>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2. QUADRO RESUMO DO CUSTO POR EMPREGADO</t>
  </si>
  <si>
    <t>Mão de 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</si>
  <si>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</si>
  <si>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</si>
  <si>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</si>
  <si>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</si>
  <si>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</si>
  <si>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</si>
  <si>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</si>
  <si>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</si>
  <si>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Valor total por empregado</t>
  </si>
  <si>
    <t>3. QUADRO RESUMO DO VALOR MENSAL DOS SERVIÇOS</t>
  </si>
  <si>
    <t>Tipo de serviço (A)</t>
  </si>
  <si>
    <t>Valor proposto por empregado (B)</t>
  </si>
  <si>
    <t>Qtde de empregados por posto ( C )</t>
  </si>
  <si>
    <t>Valor proposto por posto (D) = (B x C)</t>
  </si>
  <si>
    <t>Qtde de postos (E)</t>
  </si>
  <si>
    <t>Valor Mensal do serviço (F)=(DXE)</t>
  </si>
  <si>
    <t>I</t>
  </si>
  <si>
    <t>VALOR MENSAL DOS SERVIÇOS (I)</t>
  </si>
  <si>
    <t>4. QUADRO DEMONSTRATIVO DO VALOR GLOBAL DA PROPOSTA</t>
  </si>
  <si>
    <t>VALOR GLOBAL DA PROPOSTA</t>
  </si>
  <si>
    <t>DESCRIÇÃO</t>
  </si>
  <si>
    <t>VALOR (R$)</t>
  </si>
  <si>
    <t xml:space="preserve">Valor proposto por unidade de medida </t>
  </si>
  <si>
    <t>Valor mensal do serviço</t>
  </si>
  <si>
    <t>Valor global da proposta
(Valor mensal do serviço multiplicado pelo número de meses do contrato).</t>
  </si>
  <si>
    <t>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</si>
  <si>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Profissional de Apoio Escolar - 40 horas</t>
  </si>
  <si>
    <t>2 POSTOS*</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</si>
  <si>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</si>
  <si>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</si>
  <si>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Nota 3* - Trata-se de uma possível contratação futura, não sendo de imediato.</t>
  </si>
  <si>
    <t>5162-10</t>
  </si>
  <si>
    <t>Nota 3: A remuneração foi definida através de pesquisas realizadas pela Administração através da média salarial de mercado.
 Uma vez que não há convenção coletiva específica da Categoria.</t>
  </si>
  <si>
    <t>Nota 4: O valor referente a auxílio alimentação foi calculado com base na CCT PE000037/2021, tendo em vista que não há no estado de Pernambuco
 Convenção específica da categoria.</t>
  </si>
  <si>
    <t>Ledor/Transcritor Braille - 40 horas</t>
  </si>
  <si>
    <t>2392-25</t>
  </si>
  <si>
    <t>Nota 3: A remuneração foi definida através de pesquisas realizadas pela Administração através da média salarial de mercado. 
Uma vez que não há convenção coletiva específica da Categoria.</t>
  </si>
</sst>
</file>

<file path=xl/styles.xml><?xml version="1.0" encoding="utf-8"?>
<styleSheet xmlns="http://schemas.openxmlformats.org/spreadsheetml/2006/main">
  <numFmts count="14">
    <numFmt numFmtId="164" formatCode="General"/>
    <numFmt numFmtId="165" formatCode="0.0000"/>
    <numFmt numFmtId="166" formatCode="#,##0.00"/>
    <numFmt numFmtId="167" formatCode="dd/mm/yyyy"/>
    <numFmt numFmtId="168" formatCode="General"/>
    <numFmt numFmtId="169" formatCode="_-&quot;R$ &quot;* #,##0.00_-;&quot;-R$ &quot;* #,##0.00_-;_-&quot;R$ &quot;* \-??_-;_-@_-"/>
    <numFmt numFmtId="170" formatCode="0.00%"/>
    <numFmt numFmtId="171" formatCode="0.00"/>
    <numFmt numFmtId="172" formatCode="[$R$-416]\ #,##0.00;[RED]\-[$R$-416]\ #,##0.00"/>
    <numFmt numFmtId="173" formatCode="0%"/>
    <numFmt numFmtId="174" formatCode="_-* #,##0.00_-;\-* #,##0.00_-;_-* \-??_-;_-@_-"/>
    <numFmt numFmtId="175" formatCode="0.000"/>
    <numFmt numFmtId="176" formatCode="#,##0.00000"/>
    <numFmt numFmtId="177" formatCode="#,##0"/>
  </numFmts>
  <fonts count="13">
    <font>
      <sz val="11"/>
      <color indexed="8"/>
      <name val="Arial"/>
      <family val="2"/>
    </font>
    <font>
      <sz val="10"/>
      <name val="Arial"/>
      <family val="0"/>
    </font>
    <font>
      <b/>
      <i/>
      <sz val="16"/>
      <color indexed="8"/>
      <name val="Arial"/>
      <family val="2"/>
    </font>
    <font>
      <b/>
      <i/>
      <u val="single"/>
      <sz val="11"/>
      <color indexed="8"/>
      <name val="Arial"/>
      <family val="2"/>
    </font>
    <font>
      <b/>
      <sz val="10"/>
      <color indexed="8"/>
      <name val="Arial"/>
      <family val="2"/>
    </font>
    <font>
      <sz val="10"/>
      <color indexed="8"/>
      <name val="Arial"/>
      <family val="2"/>
    </font>
    <font>
      <strike/>
      <sz val="10"/>
      <color indexed="8"/>
      <name val="Arial"/>
      <family val="2"/>
    </font>
    <font>
      <b/>
      <sz val="10"/>
      <name val="Arial"/>
      <family val="2"/>
    </font>
    <font>
      <sz val="10"/>
      <name val="Times New Roman"/>
      <family val="1"/>
    </font>
    <font>
      <sz val="10"/>
      <color indexed="9"/>
      <name val="Arial"/>
      <family val="2"/>
    </font>
    <font>
      <b/>
      <sz val="9"/>
      <color indexed="8"/>
      <name val="Arial"/>
      <family val="2"/>
    </font>
    <font>
      <sz val="9"/>
      <color indexed="8"/>
      <name val="Arial"/>
      <family val="2"/>
    </font>
    <font>
      <sz val="10"/>
      <color indexed="60"/>
      <name val="Arial"/>
      <family val="2"/>
    </font>
  </fonts>
  <fills count="6">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6">
    <border>
      <left/>
      <right/>
      <top/>
      <bottom/>
      <diagonal/>
    </border>
    <border>
      <left style="hair">
        <color indexed="8"/>
      </left>
      <right style="hair">
        <color indexed="8"/>
      </right>
      <top style="hair">
        <color indexed="8"/>
      </top>
      <bottom style="hair">
        <color indexed="8"/>
      </bottom>
    </border>
    <border>
      <left style="hair">
        <color indexed="58"/>
      </left>
      <right style="hair">
        <color indexed="58"/>
      </right>
      <top style="hair">
        <color indexed="8"/>
      </top>
      <bottom style="hair">
        <color indexed="8"/>
      </bottom>
    </border>
    <border>
      <left>
        <color indexed="63"/>
      </left>
      <right>
        <color indexed="63"/>
      </right>
      <top style="hair">
        <color indexed="8"/>
      </top>
      <bottom>
        <color indexed="63"/>
      </bottom>
    </border>
    <border>
      <left style="hair">
        <color indexed="58"/>
      </left>
      <right style="hair">
        <color indexed="58"/>
      </right>
      <top style="hair">
        <color indexed="58"/>
      </top>
      <bottom style="hair">
        <color indexed="58"/>
      </bottom>
    </border>
    <border>
      <left style="hair">
        <color indexed="58"/>
      </left>
      <right style="hair">
        <color indexed="8"/>
      </right>
      <top style="hair">
        <color indexed="58"/>
      </top>
      <bottom style="hair">
        <color indexed="58"/>
      </bottom>
    </border>
    <border>
      <left style="hair">
        <color indexed="58"/>
      </left>
      <right style="hair">
        <color indexed="58"/>
      </right>
      <top style="hair">
        <color indexed="58"/>
      </top>
      <bottom style="hair">
        <color indexed="8"/>
      </bottom>
    </border>
    <border>
      <left style="hair">
        <color indexed="58"/>
      </left>
      <right style="hair">
        <color indexed="58"/>
      </right>
      <top style="hair">
        <color indexed="8"/>
      </top>
      <bottom style="hair">
        <color indexed="58"/>
      </bottom>
    </border>
    <border>
      <left>
        <color indexed="63"/>
      </left>
      <right>
        <color indexed="63"/>
      </right>
      <top style="hair">
        <color indexed="58"/>
      </top>
      <bottom>
        <color indexed="63"/>
      </bottom>
    </border>
    <border>
      <left>
        <color indexed="63"/>
      </left>
      <right>
        <color indexed="63"/>
      </right>
      <top>
        <color indexed="63"/>
      </top>
      <bottom style="hair">
        <color indexed="8"/>
      </bottom>
    </border>
    <border>
      <left style="hair">
        <color indexed="58"/>
      </left>
      <right style="hair">
        <color indexed="58"/>
      </right>
      <top>
        <color indexed="63"/>
      </top>
      <bottom style="hair">
        <color indexed="58"/>
      </bottom>
    </border>
    <border>
      <left style="hair">
        <color indexed="8"/>
      </left>
      <right style="hair">
        <color indexed="58"/>
      </right>
      <top style="hair">
        <color indexed="58"/>
      </top>
      <bottom style="hair">
        <color indexed="58"/>
      </bottom>
    </border>
    <border>
      <left>
        <color indexed="63"/>
      </left>
      <right>
        <color indexed="63"/>
      </right>
      <top>
        <color indexed="63"/>
      </top>
      <bottom style="hair">
        <color indexed="58"/>
      </bottom>
    </border>
    <border>
      <left style="hair">
        <color indexed="58"/>
      </left>
      <right>
        <color indexed="63"/>
      </right>
      <top style="hair">
        <color indexed="58"/>
      </top>
      <bottom style="hair">
        <color indexed="58"/>
      </bottom>
    </border>
    <border>
      <left>
        <color indexed="63"/>
      </left>
      <right>
        <color indexed="63"/>
      </right>
      <top style="hair">
        <color indexed="8"/>
      </top>
      <bottom style="hair">
        <color indexed="8"/>
      </bottom>
    </border>
    <border>
      <left style="hair">
        <color indexed="58"/>
      </left>
      <right style="hair">
        <color indexed="58"/>
      </right>
      <top style="hair">
        <color indexed="58"/>
      </top>
      <bottom>
        <color indexed="63"/>
      </bottom>
    </border>
    <border>
      <left style="hair">
        <color indexed="58"/>
      </left>
      <right>
        <color indexed="63"/>
      </right>
      <top style="hair">
        <color indexed="58"/>
      </top>
      <bottom>
        <color indexed="63"/>
      </bottom>
    </border>
    <border>
      <left>
        <color indexed="63"/>
      </left>
      <right>
        <color indexed="63"/>
      </right>
      <top style="hair">
        <color indexed="8"/>
      </top>
      <bottom style="hair">
        <color indexed="58"/>
      </bottom>
    </border>
    <border>
      <left style="hair">
        <color indexed="8"/>
      </left>
      <right style="hair">
        <color indexed="8"/>
      </right>
      <top style="hair">
        <color indexed="58"/>
      </top>
      <bottom style="hair">
        <color indexed="58"/>
      </bottom>
    </border>
    <border>
      <left style="hair">
        <color indexed="58"/>
      </left>
      <right style="hair">
        <color indexed="8"/>
      </right>
      <top>
        <color indexed="63"/>
      </top>
      <bottom style="hair">
        <color indexed="8"/>
      </bottom>
    </border>
    <border>
      <left style="hair">
        <color indexed="8"/>
      </left>
      <right style="hair">
        <color indexed="8"/>
      </right>
      <top style="hair">
        <color indexed="58"/>
      </top>
      <bottom style="hair">
        <color indexed="8"/>
      </bottom>
    </border>
    <border>
      <left style="hair">
        <color indexed="8"/>
      </left>
      <right style="hair">
        <color indexed="8"/>
      </right>
      <top>
        <color indexed="63"/>
      </top>
      <bottom style="hair">
        <color indexed="8"/>
      </bottom>
    </border>
    <border>
      <left style="hair">
        <color indexed="8"/>
      </left>
      <right style="hair">
        <color indexed="58"/>
      </right>
      <top>
        <color indexed="63"/>
      </top>
      <bottom style="hair">
        <color indexed="8"/>
      </bottom>
    </border>
    <border>
      <left style="hair">
        <color indexed="58"/>
      </left>
      <right style="hair">
        <color indexed="8"/>
      </right>
      <top style="hair">
        <color indexed="8"/>
      </top>
      <bottom style="hair">
        <color indexed="8"/>
      </bottom>
    </border>
    <border>
      <left style="hair">
        <color indexed="8"/>
      </left>
      <right style="hair">
        <color indexed="58"/>
      </right>
      <top style="hair">
        <color indexed="8"/>
      </top>
      <bottom style="hair">
        <color indexed="8"/>
      </bottom>
    </border>
    <border>
      <left style="hair">
        <color indexed="8"/>
      </left>
      <right style="hair">
        <color indexed="8"/>
      </right>
      <top style="hair">
        <color indexed="8"/>
      </top>
      <bottom style="hair">
        <color indexed="5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42" fontId="1" fillId="0" borderId="0" applyFill="0" applyBorder="0" applyAlignment="0" applyProtection="0"/>
    <xf numFmtId="173" fontId="1" fillId="0" borderId="0" applyFill="0" applyBorder="0" applyAlignment="0" applyProtection="0"/>
    <xf numFmtId="164" fontId="2" fillId="0" borderId="0" applyBorder="0" applyProtection="0">
      <alignment horizontal="center" textRotation="90"/>
    </xf>
    <xf numFmtId="165" fontId="0" fillId="0" borderId="0" applyFill="0" applyBorder="0" applyAlignment="0" applyProtection="0"/>
    <xf numFmtId="164" fontId="3" fillId="0" borderId="0" applyBorder="0" applyProtection="0">
      <alignment/>
    </xf>
    <xf numFmtId="164" fontId="3" fillId="0" borderId="0" applyBorder="0" applyProtection="0">
      <alignment/>
    </xf>
  </cellStyleXfs>
  <cellXfs count="185">
    <xf numFmtId="164" fontId="0" fillId="0" borderId="0" xfId="0" applyAlignment="1">
      <alignment/>
    </xf>
    <xf numFmtId="164" fontId="0" fillId="0" borderId="0" xfId="0" applyNumberFormat="1" applyFont="1" applyAlignment="1">
      <alignment/>
    </xf>
    <xf numFmtId="166" fontId="0" fillId="0" borderId="0" xfId="0" applyNumberFormat="1" applyFont="1" applyAlignment="1">
      <alignment/>
    </xf>
    <xf numFmtId="164" fontId="4" fillId="2" borderId="1" xfId="0" applyNumberFormat="1" applyFont="1" applyFill="1" applyBorder="1" applyAlignment="1">
      <alignment horizontal="center" vertical="center"/>
    </xf>
    <xf numFmtId="166" fontId="5" fillId="0" borderId="0" xfId="0" applyNumberFormat="1" applyFont="1" applyAlignment="1">
      <alignment/>
    </xf>
    <xf numFmtId="164" fontId="5" fillId="0" borderId="0" xfId="0" applyNumberFormat="1" applyFont="1" applyAlignment="1">
      <alignment/>
    </xf>
    <xf numFmtId="164" fontId="4" fillId="2" borderId="1" xfId="0" applyNumberFormat="1" applyFont="1" applyFill="1" applyBorder="1" applyAlignment="1">
      <alignment horizontal="center"/>
    </xf>
    <xf numFmtId="164" fontId="5" fillId="2" borderId="1" xfId="0" applyNumberFormat="1" applyFont="1" applyFill="1" applyBorder="1" applyAlignment="1">
      <alignment/>
    </xf>
    <xf numFmtId="164" fontId="5" fillId="0" borderId="2" xfId="0" applyNumberFormat="1"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4" fontId="5" fillId="0" borderId="3" xfId="0" applyNumberFormat="1" applyFont="1" applyFill="1" applyBorder="1" applyAlignment="1">
      <alignment horizontal="left" vertical="top" wrapText="1"/>
    </xf>
    <xf numFmtId="164" fontId="5" fillId="0" borderId="0" xfId="0" applyNumberFormat="1" applyFont="1" applyAlignment="1">
      <alignment horizontal="center"/>
    </xf>
    <xf numFmtId="164" fontId="5" fillId="0" borderId="0" xfId="0" applyNumberFormat="1" applyFont="1" applyAlignment="1">
      <alignment horizontal="left" vertical="top" wrapText="1"/>
    </xf>
    <xf numFmtId="164" fontId="4" fillId="0" borderId="0" xfId="0" applyNumberFormat="1" applyFont="1" applyAlignment="1">
      <alignment horizontal="center" vertical="center"/>
    </xf>
    <xf numFmtId="164" fontId="5" fillId="0" borderId="4" xfId="0" applyNumberFormat="1" applyFont="1" applyBorder="1" applyAlignment="1">
      <alignment horizontal="center" vertical="center" wrapText="1"/>
    </xf>
    <xf numFmtId="164" fontId="5" fillId="0" borderId="5" xfId="0" applyNumberFormat="1" applyFont="1" applyFill="1" applyBorder="1" applyAlignment="1">
      <alignment horizontal="left" vertical="center" wrapText="1"/>
    </xf>
    <xf numFmtId="167"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5" fillId="0" borderId="6" xfId="0" applyNumberFormat="1"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xf>
    <xf numFmtId="164" fontId="5" fillId="0" borderId="0" xfId="0" applyNumberFormat="1" applyFont="1" applyFill="1" applyBorder="1" applyAlignment="1">
      <alignment horizontal="justify" wrapText="1"/>
    </xf>
    <xf numFmtId="164" fontId="5" fillId="0" borderId="0" xfId="0" applyNumberFormat="1" applyFont="1" applyAlignment="1">
      <alignment horizontal="center" wrapText="1"/>
    </xf>
    <xf numFmtId="164" fontId="4" fillId="2" borderId="1" xfId="0" applyNumberFormat="1" applyFont="1" applyFill="1" applyBorder="1" applyAlignment="1">
      <alignment horizontal="left" vertical="center" wrapText="1"/>
    </xf>
    <xf numFmtId="164" fontId="4" fillId="0" borderId="0" xfId="0" applyNumberFormat="1" applyFont="1" applyAlignment="1">
      <alignment horizontal="left" vertical="center" wrapText="1"/>
    </xf>
    <xf numFmtId="164" fontId="4" fillId="0" borderId="0" xfId="0" applyNumberFormat="1" applyFont="1" applyAlignment="1">
      <alignment wrapText="1"/>
    </xf>
    <xf numFmtId="164" fontId="4" fillId="0" borderId="0" xfId="0" applyNumberFormat="1" applyFont="1" applyFill="1" applyBorder="1" applyAlignment="1">
      <alignment horizontal="left"/>
    </xf>
    <xf numFmtId="164" fontId="5" fillId="0" borderId="0" xfId="0" applyNumberFormat="1" applyFont="1" applyFill="1" applyBorder="1" applyAlignment="1">
      <alignment horizontal="left"/>
    </xf>
    <xf numFmtId="164" fontId="4" fillId="0" borderId="0" xfId="0" applyNumberFormat="1" applyFont="1" applyAlignment="1">
      <alignment horizontal="left"/>
    </xf>
    <xf numFmtId="164" fontId="4" fillId="0" borderId="0" xfId="0" applyNumberFormat="1" applyFont="1" applyAlignment="1">
      <alignment horizontal="center"/>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center" vertical="center" wrapText="1"/>
    </xf>
    <xf numFmtId="164" fontId="5"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9" fontId="1" fillId="0" borderId="1" xfId="17" applyFont="1" applyFill="1" applyBorder="1" applyAlignment="1" applyProtection="1">
      <alignment horizontal="center" vertical="center" wrapText="1"/>
      <protection/>
    </xf>
    <xf numFmtId="167" fontId="5" fillId="0" borderId="1"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horizontal="left" vertical="center" wrapText="1"/>
    </xf>
    <xf numFmtId="167" fontId="5" fillId="0" borderId="0" xfId="0" applyNumberFormat="1" applyFont="1" applyAlignment="1">
      <alignment horizontal="center" vertical="center" wrapText="1"/>
    </xf>
    <xf numFmtId="164" fontId="5" fillId="0" borderId="0" xfId="0" applyNumberFormat="1" applyFont="1" applyFill="1" applyBorder="1" applyAlignment="1">
      <alignment/>
    </xf>
    <xf numFmtId="164" fontId="5" fillId="0" borderId="0" xfId="0" applyNumberFormat="1" applyFont="1" applyFill="1" applyBorder="1" applyAlignment="1">
      <alignment/>
    </xf>
    <xf numFmtId="164" fontId="5" fillId="0" borderId="0" xfId="0" applyNumberFormat="1" applyFont="1" applyFill="1" applyBorder="1" applyAlignment="1">
      <alignment vertical="center" wrapText="1"/>
    </xf>
    <xf numFmtId="164" fontId="5" fillId="0" borderId="9" xfId="0" applyNumberFormat="1" applyFont="1" applyFill="1" applyBorder="1" applyAlignment="1">
      <alignment/>
    </xf>
    <xf numFmtId="164" fontId="4" fillId="2" borderId="1" xfId="0" applyNumberFormat="1" applyFont="1" applyFill="1" applyBorder="1" applyAlignment="1">
      <alignment horizontal="left"/>
    </xf>
    <xf numFmtId="164" fontId="5" fillId="0" borderId="10" xfId="0" applyNumberFormat="1" applyFont="1" applyBorder="1" applyAlignment="1">
      <alignment horizontal="center" vertical="top" wrapText="1"/>
    </xf>
    <xf numFmtId="164" fontId="5" fillId="0" borderId="4" xfId="0" applyNumberFormat="1" applyFont="1" applyFill="1" applyBorder="1" applyAlignment="1">
      <alignment horizontal="left" wrapText="1"/>
    </xf>
    <xf numFmtId="169" fontId="1" fillId="0" borderId="4" xfId="17" applyFont="1" applyFill="1" applyBorder="1" applyAlignment="1" applyProtection="1">
      <alignment horizontal="right" wrapText="1"/>
      <protection/>
    </xf>
    <xf numFmtId="164" fontId="4" fillId="3" borderId="5" xfId="0" applyNumberFormat="1" applyFont="1" applyFill="1" applyBorder="1" applyAlignment="1">
      <alignment horizontal="center" vertical="center" wrapText="1"/>
    </xf>
    <xf numFmtId="169" fontId="7" fillId="3" borderId="11" xfId="17" applyFont="1" applyFill="1" applyBorder="1" applyAlignment="1" applyProtection="1">
      <alignment horizontal="right" vertical="top" wrapText="1"/>
      <protection/>
    </xf>
    <xf numFmtId="164" fontId="4" fillId="2" borderId="1" xfId="0" applyNumberFormat="1" applyFont="1" applyFill="1" applyBorder="1" applyAlignment="1">
      <alignment horizontal="left" vertical="center"/>
    </xf>
    <xf numFmtId="164" fontId="4" fillId="0" borderId="0" xfId="0" applyNumberFormat="1" applyFont="1" applyFill="1" applyBorder="1" applyAlignment="1">
      <alignment horizontal="left" vertical="center" wrapText="1"/>
    </xf>
    <xf numFmtId="164" fontId="5" fillId="0" borderId="12" xfId="0" applyNumberFormat="1" applyFont="1" applyFill="1" applyBorder="1" applyAlignment="1">
      <alignment/>
    </xf>
    <xf numFmtId="164" fontId="4" fillId="4" borderId="4" xfId="0" applyNumberFormat="1" applyFont="1" applyFill="1" applyBorder="1" applyAlignment="1">
      <alignment horizontal="center" vertical="center" wrapText="1"/>
    </xf>
    <xf numFmtId="164" fontId="5" fillId="0" borderId="10" xfId="0" applyNumberFormat="1" applyFont="1" applyBorder="1" applyAlignment="1">
      <alignment horizontal="center" vertical="center" wrapText="1"/>
    </xf>
    <xf numFmtId="164" fontId="5" fillId="0" borderId="4" xfId="0" applyNumberFormat="1" applyFont="1" applyFill="1" applyBorder="1" applyAlignment="1">
      <alignment horizontal="left" vertical="top" wrapText="1"/>
    </xf>
    <xf numFmtId="170" fontId="5" fillId="0" borderId="10" xfId="0" applyNumberFormat="1" applyFont="1" applyBorder="1" applyAlignment="1">
      <alignment horizontal="center" vertical="top" wrapText="1"/>
    </xf>
    <xf numFmtId="171" fontId="5" fillId="0" borderId="10" xfId="0" applyNumberFormat="1" applyFont="1" applyBorder="1" applyAlignment="1">
      <alignment horizontal="right" vertical="top" wrapText="1"/>
    </xf>
    <xf numFmtId="170" fontId="5" fillId="0" borderId="4" xfId="0" applyNumberFormat="1" applyFont="1" applyBorder="1" applyAlignment="1">
      <alignment horizontal="center" vertical="top" wrapText="1"/>
    </xf>
    <xf numFmtId="164" fontId="5" fillId="0" borderId="13" xfId="0" applyNumberFormat="1" applyFont="1" applyBorder="1" applyAlignment="1">
      <alignment horizontal="left"/>
    </xf>
    <xf numFmtId="170" fontId="4" fillId="3" borderId="13" xfId="0" applyNumberFormat="1" applyFont="1" applyFill="1" applyBorder="1" applyAlignment="1">
      <alignment horizontal="center" vertical="center" wrapText="1"/>
    </xf>
    <xf numFmtId="171" fontId="4" fillId="3" borderId="5" xfId="0" applyNumberFormat="1" applyFont="1" applyFill="1" applyBorder="1" applyAlignment="1">
      <alignment horizontal="right" vertical="center" wrapText="1"/>
    </xf>
    <xf numFmtId="164" fontId="5" fillId="0" borderId="8" xfId="0" applyNumberFormat="1" applyFont="1" applyFill="1" applyBorder="1" applyAlignment="1">
      <alignment horizontal="justify" vertical="center" wrapText="1"/>
    </xf>
    <xf numFmtId="164" fontId="5" fillId="0" borderId="0" xfId="0" applyNumberFormat="1" applyFont="1" applyFill="1" applyBorder="1" applyAlignment="1">
      <alignment horizontal="justify" vertical="center" wrapText="1"/>
    </xf>
    <xf numFmtId="164" fontId="4" fillId="0" borderId="9"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9" fontId="7" fillId="0" borderId="1" xfId="17" applyFont="1" applyFill="1" applyBorder="1" applyAlignment="1" applyProtection="1">
      <alignment horizontal="right"/>
      <protection/>
    </xf>
    <xf numFmtId="164" fontId="4" fillId="3"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top" wrapText="1"/>
    </xf>
    <xf numFmtId="164" fontId="5" fillId="0" borderId="1" xfId="0" applyNumberFormat="1" applyFont="1" applyFill="1" applyBorder="1" applyAlignment="1">
      <alignment horizontal="left" wrapText="1"/>
    </xf>
    <xf numFmtId="170" fontId="5" fillId="0" borderId="1" xfId="0" applyNumberFormat="1" applyFont="1" applyBorder="1" applyAlignment="1">
      <alignment horizontal="center" vertical="top" wrapText="1"/>
    </xf>
    <xf numFmtId="171" fontId="5" fillId="0" borderId="1" xfId="0" applyNumberFormat="1" applyFont="1" applyBorder="1" applyAlignment="1">
      <alignment horizontal="right" vertical="top" wrapText="1"/>
    </xf>
    <xf numFmtId="170" fontId="4" fillId="3" borderId="1" xfId="0" applyNumberFormat="1" applyFont="1" applyFill="1" applyBorder="1" applyAlignment="1">
      <alignment horizontal="center" vertical="top" wrapText="1"/>
    </xf>
    <xf numFmtId="171" fontId="4" fillId="3" borderId="1" xfId="0" applyNumberFormat="1" applyFont="1" applyFill="1" applyBorder="1" applyAlignment="1">
      <alignment horizontal="right" vertical="top" wrapText="1"/>
    </xf>
    <xf numFmtId="164" fontId="5" fillId="0" borderId="0" xfId="0" applyNumberFormat="1" applyFont="1" applyFill="1" applyBorder="1" applyAlignment="1">
      <alignment horizontal="left" vertical="center" wrapText="1"/>
    </xf>
    <xf numFmtId="164" fontId="5" fillId="0" borderId="14" xfId="0" applyNumberFormat="1" applyFont="1" applyFill="1" applyBorder="1" applyAlignment="1">
      <alignment horizontal="left" vertical="center" wrapText="1"/>
    </xf>
    <xf numFmtId="164" fontId="1" fillId="5" borderId="14" xfId="0" applyFont="1" applyFill="1" applyBorder="1" applyAlignment="1">
      <alignment horizontal="justify" vertical="center" wrapText="1"/>
    </xf>
    <xf numFmtId="172" fontId="0" fillId="0" borderId="0" xfId="0" applyNumberFormat="1" applyAlignment="1">
      <alignment/>
    </xf>
    <xf numFmtId="164" fontId="4" fillId="0" borderId="0" xfId="0" applyNumberFormat="1" applyFont="1" applyFill="1" applyBorder="1" applyAlignment="1">
      <alignment horizontal="left" vertical="center"/>
    </xf>
    <xf numFmtId="164" fontId="4" fillId="3" borderId="4" xfId="0" applyNumberFormat="1"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164" fontId="5" fillId="0" borderId="4" xfId="0" applyNumberFormat="1" applyFont="1" applyBorder="1" applyAlignment="1">
      <alignment horizontal="center" vertical="top" wrapText="1"/>
    </xf>
    <xf numFmtId="164" fontId="5" fillId="0" borderId="5" xfId="0" applyNumberFormat="1" applyFont="1" applyFill="1" applyBorder="1" applyAlignment="1">
      <alignment horizontal="left" wrapText="1"/>
    </xf>
    <xf numFmtId="169" fontId="1" fillId="0" borderId="1" xfId="17" applyFont="1" applyFill="1" applyBorder="1" applyAlignment="1" applyProtection="1">
      <alignment horizontal="right" vertical="center"/>
      <protection/>
    </xf>
    <xf numFmtId="169" fontId="5" fillId="0" borderId="1" xfId="17" applyFont="1" applyFill="1" applyBorder="1" applyAlignment="1" applyProtection="1">
      <alignment horizontal="right" vertical="center"/>
      <protection/>
    </xf>
    <xf numFmtId="164" fontId="1" fillId="0" borderId="4" xfId="0" applyNumberFormat="1" applyFont="1" applyBorder="1" applyAlignment="1">
      <alignment horizontal="center" vertical="top" wrapText="1"/>
    </xf>
    <xf numFmtId="164" fontId="8" fillId="0" borderId="5" xfId="0" applyNumberFormat="1" applyFont="1" applyFill="1" applyBorder="1" applyAlignment="1">
      <alignment horizontal="left" vertical="center" wrapText="1"/>
    </xf>
    <xf numFmtId="172" fontId="4" fillId="3" borderId="1" xfId="0" applyNumberFormat="1" applyFont="1" applyFill="1" applyBorder="1" applyAlignment="1">
      <alignment horizontal="right" vertical="top" wrapText="1"/>
    </xf>
    <xf numFmtId="164" fontId="5" fillId="0" borderId="0" xfId="0" applyNumberFormat="1" applyFont="1" applyBorder="1" applyAlignment="1">
      <alignment horizontal="center"/>
    </xf>
    <xf numFmtId="164" fontId="5" fillId="0" borderId="0" xfId="0" applyNumberFormat="1" applyFont="1" applyBorder="1" applyAlignment="1">
      <alignment horizontal="center" vertical="center" wrapText="1"/>
    </xf>
    <xf numFmtId="164" fontId="5" fillId="0" borderId="0" xfId="0" applyNumberFormat="1" applyFont="1" applyBorder="1" applyAlignment="1">
      <alignment horizontal="left" vertical="center" wrapText="1"/>
    </xf>
    <xf numFmtId="164" fontId="5" fillId="0" borderId="0" xfId="0" applyNumberFormat="1" applyFont="1" applyAlignment="1">
      <alignment horizontal="center" vertical="center"/>
    </xf>
    <xf numFmtId="164" fontId="5" fillId="0" borderId="9" xfId="0" applyNumberFormat="1" applyFont="1" applyBorder="1" applyAlignment="1">
      <alignment horizontal="center"/>
    </xf>
    <xf numFmtId="164" fontId="4" fillId="3" borderId="1" xfId="0" applyNumberFormat="1" applyFont="1" applyFill="1" applyBorder="1" applyAlignment="1">
      <alignment horizontal="center" vertical="center" wrapText="1"/>
    </xf>
    <xf numFmtId="169" fontId="1" fillId="0" borderId="1" xfId="17" applyFont="1" applyFill="1" applyBorder="1" applyAlignment="1" applyProtection="1">
      <alignment horizontal="right" vertical="top" wrapText="1"/>
      <protection/>
    </xf>
    <xf numFmtId="169" fontId="7" fillId="3" borderId="1" xfId="17" applyFont="1" applyFill="1" applyBorder="1" applyAlignment="1" applyProtection="1">
      <alignment horizontal="right" vertical="top" wrapText="1"/>
      <protection/>
    </xf>
    <xf numFmtId="164" fontId="5" fillId="0" borderId="4" xfId="0" applyNumberFormat="1" applyFont="1" applyFill="1" applyBorder="1" applyAlignment="1">
      <alignment horizontal="left" vertical="center" wrapText="1"/>
    </xf>
    <xf numFmtId="170" fontId="5" fillId="0" borderId="10" xfId="0" applyNumberFormat="1" applyFont="1" applyBorder="1" applyAlignment="1">
      <alignment horizontal="center" vertical="center" wrapText="1"/>
    </xf>
    <xf numFmtId="169" fontId="5" fillId="0" borderId="10" xfId="0" applyNumberFormat="1" applyFont="1" applyBorder="1" applyAlignment="1">
      <alignment horizontal="right" vertical="center" wrapText="1"/>
    </xf>
    <xf numFmtId="170" fontId="5" fillId="0" borderId="4" xfId="0" applyNumberFormat="1" applyFont="1" applyBorder="1" applyAlignment="1">
      <alignment horizontal="center" vertical="center" wrapText="1"/>
    </xf>
    <xf numFmtId="164" fontId="4" fillId="3" borderId="13" xfId="0" applyNumberFormat="1" applyFont="1" applyFill="1" applyBorder="1" applyAlignment="1">
      <alignment vertical="top" wrapText="1"/>
    </xf>
    <xf numFmtId="170" fontId="4" fillId="3" borderId="4" xfId="0" applyNumberFormat="1" applyFont="1" applyFill="1" applyBorder="1" applyAlignment="1">
      <alignment horizontal="center" vertical="top" wrapText="1"/>
    </xf>
    <xf numFmtId="169" fontId="7" fillId="3" borderId="4" xfId="17" applyFont="1" applyFill="1" applyBorder="1" applyAlignment="1" applyProtection="1">
      <alignment horizontal="right" vertical="top" wrapText="1"/>
      <protection/>
    </xf>
    <xf numFmtId="164" fontId="4" fillId="0" borderId="0" xfId="0" applyNumberFormat="1" applyFont="1" applyFill="1" applyBorder="1" applyAlignment="1">
      <alignment vertical="top" wrapText="1"/>
    </xf>
    <xf numFmtId="164" fontId="4" fillId="0" borderId="0" xfId="0" applyNumberFormat="1" applyFont="1" applyFill="1" applyBorder="1" applyAlignment="1">
      <alignment horizontal="center" vertical="top" wrapText="1"/>
    </xf>
    <xf numFmtId="170" fontId="4" fillId="0" borderId="0" xfId="0" applyNumberFormat="1" applyFont="1" applyFill="1" applyBorder="1" applyAlignment="1">
      <alignment horizontal="center" vertical="top" wrapText="1"/>
    </xf>
    <xf numFmtId="169" fontId="7" fillId="0" borderId="0" xfId="17" applyFont="1" applyFill="1" applyBorder="1" applyAlignment="1" applyProtection="1">
      <alignment horizontal="right" vertical="top" wrapText="1"/>
      <protection/>
    </xf>
    <xf numFmtId="164" fontId="5" fillId="0" borderId="0" xfId="0" applyNumberFormat="1" applyFont="1" applyFill="1" applyBorder="1" applyAlignment="1">
      <alignment vertical="top" wrapText="1"/>
    </xf>
    <xf numFmtId="164" fontId="5" fillId="0" borderId="0" xfId="0" applyNumberFormat="1" applyFont="1" applyFill="1" applyBorder="1" applyAlignment="1">
      <alignment horizontal="justify" vertical="top" wrapText="1"/>
    </xf>
    <xf numFmtId="170" fontId="4" fillId="5" borderId="0" xfId="0" applyNumberFormat="1" applyFont="1" applyFill="1" applyBorder="1" applyAlignment="1">
      <alignment horizontal="center" vertical="top" wrapText="1"/>
    </xf>
    <xf numFmtId="169" fontId="1" fillId="5" borderId="0" xfId="17" applyFont="1" applyFill="1" applyBorder="1" applyAlignment="1" applyProtection="1">
      <alignment horizontal="right" vertical="top" wrapText="1"/>
      <protection/>
    </xf>
    <xf numFmtId="164" fontId="5" fillId="0" borderId="0" xfId="0" applyNumberFormat="1" applyFont="1" applyAlignment="1">
      <alignment/>
    </xf>
    <xf numFmtId="169" fontId="7" fillId="0" borderId="1" xfId="17" applyFont="1" applyFill="1" applyBorder="1" applyAlignment="1" applyProtection="1">
      <alignment horizontal="right" vertical="center" wrapText="1"/>
      <protection/>
    </xf>
    <xf numFmtId="166" fontId="5" fillId="0" borderId="0" xfId="0" applyNumberFormat="1" applyFont="1" applyAlignment="1">
      <alignment/>
    </xf>
    <xf numFmtId="170" fontId="4" fillId="4" borderId="4" xfId="0" applyNumberFormat="1" applyFont="1" applyFill="1" applyBorder="1" applyAlignment="1">
      <alignment horizontal="center" vertical="center" wrapText="1"/>
    </xf>
    <xf numFmtId="170" fontId="1" fillId="0" borderId="4" xfId="19" applyNumberFormat="1" applyFont="1" applyFill="1" applyBorder="1" applyAlignment="1" applyProtection="1">
      <alignment horizontal="center" vertical="center" wrapText="1"/>
      <protection/>
    </xf>
    <xf numFmtId="171" fontId="1" fillId="0" borderId="4" xfId="17" applyNumberFormat="1" applyFont="1" applyFill="1" applyBorder="1" applyAlignment="1" applyProtection="1">
      <alignment horizontal="right" vertical="center" wrapText="1"/>
      <protection/>
    </xf>
    <xf numFmtId="174" fontId="4" fillId="0" borderId="0" xfId="0" applyNumberFormat="1" applyFont="1" applyAlignment="1">
      <alignment/>
    </xf>
    <xf numFmtId="164" fontId="5" fillId="0" borderId="4" xfId="0" applyNumberFormat="1" applyFont="1" applyBorder="1" applyAlignment="1">
      <alignment horizontal="center" vertical="top" wrapText="1"/>
    </xf>
    <xf numFmtId="164" fontId="5" fillId="0" borderId="4" xfId="0" applyNumberFormat="1" applyFont="1" applyFill="1" applyBorder="1" applyAlignment="1">
      <alignment vertical="top" wrapText="1"/>
    </xf>
    <xf numFmtId="169" fontId="1" fillId="0" borderId="4" xfId="17" applyFont="1" applyFill="1" applyBorder="1" applyAlignment="1" applyProtection="1">
      <alignment horizontal="right" vertical="center" wrapText="1"/>
      <protection/>
    </xf>
    <xf numFmtId="169" fontId="4" fillId="0" borderId="0" xfId="0" applyNumberFormat="1" applyFont="1" applyAlignment="1">
      <alignment/>
    </xf>
    <xf numFmtId="164" fontId="9" fillId="5" borderId="0" xfId="0" applyNumberFormat="1" applyFont="1" applyFill="1" applyAlignment="1">
      <alignment/>
    </xf>
    <xf numFmtId="164" fontId="5" fillId="0" borderId="15" xfId="0" applyNumberFormat="1" applyFont="1" applyBorder="1" applyAlignment="1">
      <alignment horizontal="center" vertical="top" wrapText="1"/>
    </xf>
    <xf numFmtId="170" fontId="5" fillId="0" borderId="15" xfId="0" applyNumberFormat="1" applyFont="1" applyBorder="1" applyAlignment="1">
      <alignment horizontal="center" vertical="top" wrapText="1"/>
    </xf>
    <xf numFmtId="164" fontId="5" fillId="0" borderId="16" xfId="0" applyNumberFormat="1" applyFont="1" applyBorder="1" applyAlignment="1">
      <alignment horizontal="center" vertical="top" wrapText="1"/>
    </xf>
    <xf numFmtId="174" fontId="5" fillId="0" borderId="0" xfId="0" applyNumberFormat="1" applyFont="1" applyAlignment="1">
      <alignment/>
    </xf>
    <xf numFmtId="164" fontId="10" fillId="0" borderId="0" xfId="0" applyNumberFormat="1" applyFont="1" applyFill="1" applyBorder="1" applyAlignment="1">
      <alignment horizontal="left" vertical="top" wrapText="1"/>
    </xf>
    <xf numFmtId="164" fontId="10" fillId="0" borderId="0" xfId="0" applyNumberFormat="1" applyFont="1" applyFill="1" applyBorder="1" applyAlignment="1">
      <alignment horizontal="left" vertical="center" wrapText="1"/>
    </xf>
    <xf numFmtId="175" fontId="5" fillId="0" borderId="0" xfId="0" applyNumberFormat="1" applyFont="1" applyAlignment="1">
      <alignment/>
    </xf>
    <xf numFmtId="164" fontId="5" fillId="0" borderId="10" xfId="0" applyNumberFormat="1" applyFont="1" applyBorder="1" applyAlignment="1">
      <alignment horizontal="right" vertical="top" wrapText="1"/>
    </xf>
    <xf numFmtId="164" fontId="4" fillId="3" borderId="4" xfId="0" applyNumberFormat="1" applyFont="1" applyFill="1" applyBorder="1" applyAlignment="1">
      <alignment horizontal="right" vertical="top" wrapText="1"/>
    </xf>
    <xf numFmtId="164" fontId="4" fillId="0" borderId="0" xfId="0" applyNumberFormat="1" applyFont="1" applyAlignment="1">
      <alignment horizontal="center" vertical="center" wrapText="1"/>
    </xf>
    <xf numFmtId="170" fontId="5" fillId="0" borderId="0" xfId="0" applyNumberFormat="1" applyFont="1" applyAlignment="1">
      <alignment horizontal="center" vertical="top" wrapText="1"/>
    </xf>
    <xf numFmtId="166" fontId="5" fillId="0" borderId="0" xfId="0" applyNumberFormat="1" applyFont="1" applyAlignment="1">
      <alignment horizontal="center" vertical="top" wrapText="1"/>
    </xf>
    <xf numFmtId="164" fontId="5" fillId="0" borderId="17" xfId="0" applyNumberFormat="1" applyFont="1" applyFill="1" applyBorder="1" applyAlignment="1">
      <alignment/>
    </xf>
    <xf numFmtId="164" fontId="4" fillId="2" borderId="4" xfId="0" applyNumberFormat="1" applyFont="1" applyFill="1" applyBorder="1" applyAlignment="1">
      <alignment horizontal="center" vertical="center"/>
    </xf>
    <xf numFmtId="165" fontId="5" fillId="0" borderId="10" xfId="0" applyNumberFormat="1" applyFont="1" applyBorder="1" applyAlignment="1">
      <alignment horizontal="center" vertical="top" wrapText="1"/>
    </xf>
    <xf numFmtId="169" fontId="5" fillId="0" borderId="4" xfId="0" applyNumberFormat="1" applyFont="1" applyBorder="1" applyAlignment="1">
      <alignment horizontal="right" vertical="top" wrapText="1"/>
    </xf>
    <xf numFmtId="164" fontId="5" fillId="0" borderId="4" xfId="0" applyNumberFormat="1" applyFont="1" applyBorder="1" applyAlignment="1">
      <alignment horizontal="right" vertical="top" wrapText="1"/>
    </xf>
    <xf numFmtId="171" fontId="4" fillId="3" borderId="4" xfId="0" applyNumberFormat="1" applyFont="1" applyFill="1" applyBorder="1" applyAlignment="1">
      <alignment horizontal="center" vertical="top" wrapText="1"/>
    </xf>
    <xf numFmtId="164" fontId="5" fillId="3" borderId="4" xfId="0" applyNumberFormat="1" applyFont="1" applyFill="1" applyBorder="1" applyAlignment="1">
      <alignment horizontal="center" vertical="center" wrapText="1"/>
    </xf>
    <xf numFmtId="169" fontId="7" fillId="3" borderId="4" xfId="17" applyFont="1" applyFill="1" applyBorder="1" applyAlignment="1" applyProtection="1">
      <alignment horizontal="right" vertical="center" wrapText="1"/>
      <protection/>
    </xf>
    <xf numFmtId="164" fontId="4" fillId="2" borderId="1" xfId="0" applyNumberFormat="1" applyFont="1" applyFill="1" applyBorder="1" applyAlignment="1">
      <alignment/>
    </xf>
    <xf numFmtId="164" fontId="5" fillId="0" borderId="0" xfId="0" applyNumberFormat="1" applyFont="1" applyAlignment="1">
      <alignment horizontal="left"/>
    </xf>
    <xf numFmtId="169" fontId="7" fillId="0" borderId="1" xfId="17" applyFont="1" applyFill="1" applyBorder="1" applyAlignment="1" applyProtection="1">
      <alignment horizontal="center"/>
      <protection/>
    </xf>
    <xf numFmtId="166" fontId="9" fillId="5" borderId="0" xfId="0" applyNumberFormat="1" applyFont="1" applyFill="1" applyAlignment="1">
      <alignment horizontal="center"/>
    </xf>
    <xf numFmtId="164" fontId="4" fillId="3" borderId="18"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wrapText="1"/>
    </xf>
    <xf numFmtId="164" fontId="5" fillId="0" borderId="19" xfId="0" applyNumberFormat="1" applyFont="1" applyBorder="1" applyAlignment="1">
      <alignment horizontal="center" vertical="center" wrapText="1"/>
    </xf>
    <xf numFmtId="164" fontId="5" fillId="0" borderId="20" xfId="0" applyNumberFormat="1" applyFont="1" applyFill="1" applyBorder="1" applyAlignment="1">
      <alignment horizontal="left" vertical="center" wrapText="1"/>
    </xf>
    <xf numFmtId="170" fontId="5" fillId="0" borderId="21" xfId="0" applyNumberFormat="1" applyFont="1" applyBorder="1" applyAlignment="1">
      <alignment horizontal="center" vertical="center" wrapText="1"/>
    </xf>
    <xf numFmtId="171" fontId="5" fillId="0" borderId="22" xfId="0" applyNumberFormat="1" applyFont="1" applyBorder="1" applyAlignment="1">
      <alignment horizontal="right" vertical="center" wrapText="1"/>
    </xf>
    <xf numFmtId="164" fontId="5" fillId="0" borderId="23" xfId="0" applyNumberFormat="1" applyFont="1" applyBorder="1" applyAlignment="1">
      <alignment horizontal="center" vertical="center" wrapText="1"/>
    </xf>
    <xf numFmtId="170" fontId="5" fillId="0" borderId="1" xfId="0" applyNumberFormat="1" applyFont="1" applyBorder="1" applyAlignment="1">
      <alignment horizontal="center" vertical="center" wrapText="1"/>
    </xf>
    <xf numFmtId="171" fontId="5" fillId="0" borderId="24" xfId="0" applyNumberFormat="1" applyFont="1" applyBorder="1" applyAlignment="1">
      <alignment horizontal="right" vertical="center" wrapText="1"/>
    </xf>
    <xf numFmtId="166" fontId="12" fillId="5" borderId="0" xfId="0" applyNumberFormat="1" applyFont="1" applyFill="1" applyAlignment="1">
      <alignment/>
    </xf>
    <xf numFmtId="164" fontId="5" fillId="3" borderId="5" xfId="0" applyNumberFormat="1" applyFont="1" applyFill="1" applyBorder="1" applyAlignment="1">
      <alignment horizontal="center" vertical="top" wrapText="1"/>
    </xf>
    <xf numFmtId="164" fontId="4" fillId="3" borderId="25" xfId="0" applyNumberFormat="1" applyFont="1" applyFill="1" applyBorder="1" applyAlignment="1">
      <alignment horizontal="center" vertical="top" wrapText="1"/>
    </xf>
    <xf numFmtId="170" fontId="5" fillId="3" borderId="18" xfId="0" applyNumberFormat="1" applyFont="1" applyFill="1" applyBorder="1" applyAlignment="1">
      <alignment horizontal="center" vertical="top" wrapText="1"/>
    </xf>
    <xf numFmtId="164" fontId="5" fillId="0" borderId="0" xfId="0" applyFont="1" applyBorder="1" applyAlignment="1">
      <alignment horizontal="justify" vertical="center" wrapText="1"/>
    </xf>
    <xf numFmtId="164" fontId="5" fillId="0" borderId="0" xfId="0" applyNumberFormat="1" applyFont="1" applyBorder="1" applyAlignment="1">
      <alignment horizontal="justify" vertical="center" wrapText="1"/>
    </xf>
    <xf numFmtId="164" fontId="5" fillId="3" borderId="1" xfId="0" applyNumberFormat="1" applyFont="1" applyFill="1" applyBorder="1" applyAlignment="1">
      <alignment horizontal="center" vertical="center" wrapText="1"/>
    </xf>
    <xf numFmtId="169" fontId="1" fillId="0" borderId="1" xfId="17" applyFont="1" applyFill="1" applyBorder="1" applyAlignment="1" applyProtection="1">
      <alignment horizontal="right" vertical="center" wrapText="1"/>
      <protection/>
    </xf>
    <xf numFmtId="164" fontId="5" fillId="0" borderId="1" xfId="0" applyNumberFormat="1" applyFont="1" applyFill="1" applyBorder="1" applyAlignment="1">
      <alignment horizontal="center" vertical="center" wrapText="1"/>
    </xf>
    <xf numFmtId="169" fontId="7" fillId="3" borderId="7" xfId="17" applyFont="1" applyFill="1" applyBorder="1" applyAlignment="1" applyProtection="1">
      <alignment horizontal="right" vertical="center" wrapText="1"/>
      <protection/>
    </xf>
    <xf numFmtId="176" fontId="5" fillId="0" borderId="0" xfId="0" applyNumberFormat="1" applyFont="1" applyAlignment="1">
      <alignment/>
    </xf>
    <xf numFmtId="164" fontId="5" fillId="0" borderId="8" xfId="0" applyNumberFormat="1" applyFont="1" applyBorder="1" applyAlignment="1">
      <alignment/>
    </xf>
    <xf numFmtId="164" fontId="5" fillId="0" borderId="4" xfId="0" applyNumberFormat="1" applyFont="1" applyBorder="1" applyAlignment="1">
      <alignment horizontal="left" vertical="center" wrapText="1"/>
    </xf>
    <xf numFmtId="169" fontId="1" fillId="0" borderId="4" xfId="17" applyFont="1" applyFill="1" applyBorder="1" applyAlignment="1" applyProtection="1">
      <alignment horizontal="center" vertical="center" wrapText="1"/>
      <protection/>
    </xf>
    <xf numFmtId="177" fontId="5" fillId="0" borderId="4" xfId="0" applyNumberFormat="1" applyFont="1" applyBorder="1" applyAlignment="1">
      <alignment horizontal="center" vertical="center" wrapText="1"/>
    </xf>
    <xf numFmtId="169" fontId="1" fillId="3" borderId="4" xfId="17" applyFont="1" applyFill="1" applyBorder="1" applyAlignment="1" applyProtection="1">
      <alignment horizontal="center" vertical="center" wrapText="1"/>
      <protection/>
    </xf>
    <xf numFmtId="164" fontId="4" fillId="3" borderId="6"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xf>
    <xf numFmtId="169" fontId="1" fillId="0" borderId="11" xfId="17" applyFont="1" applyFill="1" applyBorder="1" applyAlignment="1" applyProtection="1">
      <alignment horizontal="right" vertical="center" wrapText="1"/>
      <protection/>
    </xf>
    <xf numFmtId="169" fontId="7" fillId="0" borderId="11" xfId="17" applyFont="1" applyFill="1" applyBorder="1" applyAlignment="1" applyProtection="1">
      <alignment horizontal="right" vertical="center" wrapText="1"/>
      <protection/>
    </xf>
    <xf numFmtId="164" fontId="0" fillId="0" borderId="0" xfId="0" applyFont="1" applyBorder="1" applyAlignment="1">
      <alignment horizontal="justify" vertical="center" wrapText="1"/>
    </xf>
    <xf numFmtId="164" fontId="5" fillId="0" borderId="9" xfId="0" applyNumberFormat="1" applyFont="1" applyBorder="1" applyAlignment="1">
      <alignment horizontal="left" wrapText="1"/>
    </xf>
    <xf numFmtId="164" fontId="5" fillId="0" borderId="9" xfId="0" applyNumberFormat="1" applyFont="1" applyFill="1" applyBorder="1" applyAlignment="1">
      <alignment horizontal="left" vertical="center" wrapText="1"/>
    </xf>
    <xf numFmtId="164" fontId="8" fillId="0" borderId="4" xfId="0" applyNumberFormat="1" applyFont="1" applyFill="1" applyBorder="1" applyAlignment="1">
      <alignment horizontal="left" wrapText="1"/>
    </xf>
  </cellXfs>
  <cellStyles count="10">
    <cellStyle name="Normal" xfId="0"/>
    <cellStyle name="Comma" xfId="15"/>
    <cellStyle name="Comma [0]" xfId="16"/>
    <cellStyle name="Currency" xfId="17"/>
    <cellStyle name="Currency [0]" xfId="18"/>
    <cellStyle name="Percent" xfId="19"/>
    <cellStyle name="Título 1" xfId="20"/>
    <cellStyle name="Moeda 4" xfId="21"/>
    <cellStyle name="Result 1" xfId="22"/>
    <cellStyle name="Resultado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225"/>
  <sheetViews>
    <sheetView zoomScale="95" zoomScaleNormal="95" workbookViewId="0" topLeftCell="A85">
      <selection activeCell="I100" sqref="I100"/>
    </sheetView>
  </sheetViews>
  <sheetFormatPr defaultColWidth="9.00390625" defaultRowHeight="14.25"/>
  <cols>
    <col min="1" max="1" width="12.25390625" style="1" customWidth="1"/>
    <col min="2" max="2" width="11.00390625" style="1" customWidth="1"/>
    <col min="3" max="3" width="12.75390625" style="1" customWidth="1"/>
    <col min="4" max="4" width="13.375" style="1" customWidth="1"/>
    <col min="5" max="5" width="12.75390625" style="1" customWidth="1"/>
    <col min="6" max="6" width="16.125" style="1" customWidth="1"/>
    <col min="7" max="7" width="36.87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c r="G14" s="18"/>
      <c r="H14" s="4"/>
      <c r="I14" s="5"/>
      <c r="J14" s="5"/>
      <c r="K14" s="5"/>
    </row>
    <row r="15" spans="1:11" ht="13.5" customHeight="1">
      <c r="A15" s="14" t="s">
        <v>14</v>
      </c>
      <c r="B15" s="19" t="s">
        <v>15</v>
      </c>
      <c r="C15" s="19"/>
      <c r="D15" s="19"/>
      <c r="E15" s="19"/>
      <c r="F15" s="20">
        <v>12</v>
      </c>
      <c r="G15" s="20"/>
      <c r="H15" s="4"/>
      <c r="I15" s="5"/>
      <c r="J15" s="5"/>
      <c r="K15" s="5"/>
    </row>
    <row r="16" spans="1:11" ht="14.25">
      <c r="A16" s="3" t="s">
        <v>16</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17</v>
      </c>
      <c r="B19" s="22" t="s">
        <v>18</v>
      </c>
      <c r="C19" s="22"/>
      <c r="D19" s="22"/>
      <c r="E19" s="22"/>
      <c r="F19" s="22" t="s">
        <v>19</v>
      </c>
      <c r="G19" s="22"/>
      <c r="H19" s="4"/>
      <c r="I19" s="5"/>
      <c r="J19" s="5"/>
      <c r="K19" s="5"/>
    </row>
    <row r="20" spans="1:11" ht="45" customHeight="1">
      <c r="A20" s="14" t="s">
        <v>20</v>
      </c>
      <c r="B20" s="23" t="s">
        <v>21</v>
      </c>
      <c r="C20" s="23"/>
      <c r="D20" s="23"/>
      <c r="E20" s="23"/>
      <c r="F20" s="23" t="s">
        <v>22</v>
      </c>
      <c r="G20" s="23"/>
      <c r="H20" s="4"/>
      <c r="I20" s="5"/>
      <c r="J20" s="5"/>
      <c r="K20" s="5"/>
    </row>
    <row r="21" spans="1:11" ht="14.25">
      <c r="A21" s="24"/>
      <c r="B21" s="24"/>
      <c r="C21" s="24"/>
      <c r="D21" s="24"/>
      <c r="E21" s="24"/>
      <c r="F21" s="24"/>
      <c r="G21" s="24"/>
      <c r="H21" s="4"/>
      <c r="I21" s="5"/>
      <c r="J21" s="5"/>
      <c r="K21" s="5"/>
    </row>
    <row r="22" spans="1:11" ht="13.5" customHeight="1">
      <c r="A22" s="25" t="s">
        <v>23</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24</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ustomHeight="1">
      <c r="A27" s="27" t="s">
        <v>25</v>
      </c>
      <c r="B27" s="27"/>
      <c r="C27" s="27"/>
      <c r="D27" s="27"/>
      <c r="E27" s="27"/>
      <c r="F27" s="27"/>
      <c r="G27" s="27"/>
      <c r="H27" s="4"/>
      <c r="I27" s="5"/>
      <c r="J27" s="5"/>
      <c r="K27" s="5"/>
    </row>
    <row r="28" spans="1:11" ht="14.25">
      <c r="A28" s="28"/>
      <c r="B28" s="26"/>
      <c r="C28" s="29"/>
      <c r="D28" s="26"/>
      <c r="E28" s="26"/>
      <c r="F28" s="26"/>
      <c r="G28" s="26"/>
      <c r="H28" s="4"/>
      <c r="I28" s="5"/>
      <c r="J28" s="5"/>
      <c r="K28" s="5"/>
    </row>
    <row r="29" spans="1:11" ht="14.25" customHeight="1">
      <c r="A29" s="30" t="s">
        <v>26</v>
      </c>
      <c r="B29" s="30"/>
      <c r="C29" s="30"/>
      <c r="D29" s="30"/>
      <c r="E29" s="30"/>
      <c r="F29" s="30"/>
      <c r="G29" s="30"/>
      <c r="H29" s="4"/>
      <c r="I29" s="5"/>
      <c r="J29" s="5"/>
      <c r="K29" s="5"/>
    </row>
    <row r="30" spans="1:11" ht="14.25">
      <c r="A30" s="31" t="s">
        <v>27</v>
      </c>
      <c r="B30" s="31"/>
      <c r="C30" s="31"/>
      <c r="D30" s="31"/>
      <c r="E30" s="31"/>
      <c r="F30" s="31"/>
      <c r="G30" s="31"/>
      <c r="H30" s="4"/>
      <c r="I30" s="5"/>
      <c r="J30" s="5"/>
      <c r="K30" s="5"/>
    </row>
    <row r="31" spans="1:11" ht="14.25">
      <c r="A31" s="32"/>
      <c r="B31" s="33"/>
      <c r="C31" s="33"/>
      <c r="D31" s="33"/>
      <c r="E31" s="33"/>
      <c r="F31" s="33"/>
      <c r="G31" s="33"/>
      <c r="H31" s="4"/>
      <c r="I31" s="5"/>
      <c r="J31" s="5"/>
      <c r="K31" s="5"/>
    </row>
    <row r="32" spans="1:11" ht="13.5" customHeight="1">
      <c r="A32" s="34" t="s">
        <v>28</v>
      </c>
      <c r="B32" s="34"/>
      <c r="C32" s="34"/>
      <c r="D32" s="34"/>
      <c r="E32" s="34"/>
      <c r="F32" s="34"/>
      <c r="G32" s="34"/>
      <c r="H32" s="4"/>
      <c r="I32" s="5"/>
      <c r="J32" s="5"/>
      <c r="K32" s="5"/>
    </row>
    <row r="33" spans="1:11" ht="26.25" customHeight="1">
      <c r="A33" s="35">
        <v>1</v>
      </c>
      <c r="B33" s="36" t="s">
        <v>29</v>
      </c>
      <c r="C33" s="36"/>
      <c r="D33" s="36"/>
      <c r="E33" s="36"/>
      <c r="F33" s="37">
        <f>B20</f>
        <v>0</v>
      </c>
      <c r="G33" s="37"/>
      <c r="H33" s="4"/>
      <c r="I33" s="5"/>
      <c r="J33" s="5"/>
      <c r="K33" s="5"/>
    </row>
    <row r="34" spans="1:11" ht="13.5" customHeight="1">
      <c r="A34" s="35">
        <v>2</v>
      </c>
      <c r="B34" s="36" t="s">
        <v>30</v>
      </c>
      <c r="C34" s="36"/>
      <c r="D34" s="36"/>
      <c r="E34" s="36"/>
      <c r="F34" s="38" t="s">
        <v>31</v>
      </c>
      <c r="G34" s="38"/>
      <c r="H34" s="4"/>
      <c r="I34" s="5"/>
      <c r="J34" s="5"/>
      <c r="K34" s="5"/>
    </row>
    <row r="35" spans="1:11" ht="13.5" customHeight="1">
      <c r="A35" s="35">
        <v>3</v>
      </c>
      <c r="B35" s="36" t="s">
        <v>32</v>
      </c>
      <c r="C35" s="36"/>
      <c r="D35" s="36"/>
      <c r="E35" s="36"/>
      <c r="F35" s="39">
        <v>3955.33</v>
      </c>
      <c r="G35" s="39"/>
      <c r="H35" s="4"/>
      <c r="I35" s="5"/>
      <c r="J35" s="5"/>
      <c r="K35" s="5"/>
    </row>
    <row r="36" spans="1:11" ht="13.5" customHeight="1">
      <c r="A36" s="35">
        <v>4</v>
      </c>
      <c r="B36" s="36" t="s">
        <v>33</v>
      </c>
      <c r="C36" s="36"/>
      <c r="D36" s="36"/>
      <c r="E36" s="36"/>
      <c r="F36" s="40"/>
      <c r="G36" s="40"/>
      <c r="H36" s="4"/>
      <c r="I36" s="5"/>
      <c r="J36" s="5"/>
      <c r="K36" s="5"/>
    </row>
    <row r="37" spans="1:11" ht="14.25">
      <c r="A37" s="41"/>
      <c r="B37" s="42"/>
      <c r="C37" s="42"/>
      <c r="D37" s="42"/>
      <c r="E37" s="42"/>
      <c r="F37" s="43"/>
      <c r="G37" s="43"/>
      <c r="H37" s="4"/>
      <c r="I37" s="5"/>
      <c r="J37" s="5"/>
      <c r="K37" s="5"/>
    </row>
    <row r="38" spans="1:11" ht="14.25" customHeight="1">
      <c r="A38" s="44" t="s">
        <v>34</v>
      </c>
      <c r="B38" s="44"/>
      <c r="C38" s="44"/>
      <c r="D38" s="44"/>
      <c r="E38" s="44"/>
      <c r="F38" s="44"/>
      <c r="G38" s="44"/>
      <c r="H38" s="4"/>
      <c r="I38" s="5"/>
      <c r="J38" s="5"/>
      <c r="K38" s="5"/>
    </row>
    <row r="39" spans="1:11" ht="14.25">
      <c r="A39" s="45"/>
      <c r="B39" s="45"/>
      <c r="C39" s="45"/>
      <c r="D39" s="45"/>
      <c r="E39" s="45"/>
      <c r="F39" s="45"/>
      <c r="G39" s="45"/>
      <c r="H39" s="4"/>
      <c r="I39" s="5"/>
      <c r="J39" s="5"/>
      <c r="K39" s="5"/>
    </row>
    <row r="40" spans="1:11" ht="13.5" customHeight="1">
      <c r="A40" s="46" t="s">
        <v>35</v>
      </c>
      <c r="B40" s="46"/>
      <c r="C40" s="46"/>
      <c r="D40" s="46"/>
      <c r="E40" s="46"/>
      <c r="F40" s="46"/>
      <c r="G40" s="46"/>
      <c r="H40" s="4"/>
      <c r="I40" s="5"/>
      <c r="J40" s="5"/>
      <c r="K40" s="5"/>
    </row>
    <row r="41" spans="1:11" ht="13.5" customHeight="1">
      <c r="A41" s="46"/>
      <c r="B41" s="46"/>
      <c r="C41" s="46"/>
      <c r="D41" s="46"/>
      <c r="E41" s="46"/>
      <c r="F41" s="46"/>
      <c r="G41" s="46"/>
      <c r="H41" s="4"/>
      <c r="I41" s="5"/>
      <c r="J41" s="5"/>
      <c r="K41" s="5"/>
    </row>
    <row r="42" spans="1:11" ht="13.5" customHeight="1">
      <c r="A42" s="47" t="s">
        <v>36</v>
      </c>
      <c r="B42" s="47"/>
      <c r="C42" s="47"/>
      <c r="D42" s="47"/>
      <c r="E42" s="47"/>
      <c r="F42" s="47"/>
      <c r="G42" s="47"/>
      <c r="H42" s="4"/>
      <c r="I42" s="5"/>
      <c r="J42" s="5"/>
      <c r="K42" s="5"/>
    </row>
    <row r="43" spans="1:11" ht="14.25">
      <c r="A43" s="47" t="s">
        <v>37</v>
      </c>
      <c r="B43" s="47"/>
      <c r="C43" s="47"/>
      <c r="D43" s="47"/>
      <c r="E43" s="47"/>
      <c r="F43" s="47"/>
      <c r="G43" s="47"/>
      <c r="H43" s="4"/>
      <c r="I43" s="5"/>
      <c r="J43" s="5"/>
      <c r="K43" s="5"/>
    </row>
    <row r="44" spans="1:11" ht="14.25">
      <c r="A44" s="48" t="s">
        <v>38</v>
      </c>
      <c r="B44" s="48"/>
      <c r="C44" s="48"/>
      <c r="D44" s="48"/>
      <c r="E44" s="48"/>
      <c r="F44" s="48"/>
      <c r="G44" s="48"/>
      <c r="H44" s="4"/>
      <c r="I44" s="5"/>
      <c r="J44" s="5"/>
      <c r="K44" s="5"/>
    </row>
    <row r="45" spans="1:11" ht="13.5" customHeight="1">
      <c r="A45" s="21">
        <v>1</v>
      </c>
      <c r="B45" s="22" t="s">
        <v>39</v>
      </c>
      <c r="C45" s="22"/>
      <c r="D45" s="22"/>
      <c r="E45" s="22"/>
      <c r="F45" s="22" t="s">
        <v>40</v>
      </c>
      <c r="G45" s="22"/>
      <c r="H45" s="4"/>
      <c r="I45" s="5"/>
      <c r="J45" s="5"/>
      <c r="K45" s="5"/>
    </row>
    <row r="46" spans="1:11" ht="13.5" customHeight="1">
      <c r="A46" s="49" t="s">
        <v>6</v>
      </c>
      <c r="B46" s="50" t="s">
        <v>41</v>
      </c>
      <c r="C46" s="50"/>
      <c r="D46" s="50"/>
      <c r="E46" s="50"/>
      <c r="F46" s="51">
        <f>F35</f>
        <v>3955.33</v>
      </c>
      <c r="G46" s="51"/>
      <c r="H46" s="4"/>
      <c r="I46" s="5"/>
      <c r="J46" s="5"/>
      <c r="K46" s="5"/>
    </row>
    <row r="47" spans="1:11" ht="13.5" customHeight="1">
      <c r="A47" s="52" t="s">
        <v>42</v>
      </c>
      <c r="B47" s="52"/>
      <c r="C47" s="52"/>
      <c r="D47" s="52"/>
      <c r="E47" s="52"/>
      <c r="F47" s="53">
        <f>SUM(F46)</f>
        <v>3955.33</v>
      </c>
      <c r="G47" s="53"/>
      <c r="H47" s="4"/>
      <c r="I47" s="5"/>
      <c r="J47" s="5"/>
      <c r="K47" s="5"/>
    </row>
    <row r="48" spans="1:11" ht="13.5" customHeight="1">
      <c r="A48" s="46" t="s">
        <v>43</v>
      </c>
      <c r="B48" s="46"/>
      <c r="C48" s="46"/>
      <c r="D48" s="46"/>
      <c r="E48" s="46"/>
      <c r="F48" s="46"/>
      <c r="G48" s="46"/>
      <c r="H48" s="4"/>
      <c r="I48" s="5"/>
      <c r="J48" s="5"/>
      <c r="K48" s="5"/>
    </row>
    <row r="49" spans="1:11" ht="14.25">
      <c r="A49" s="46"/>
      <c r="B49" s="46"/>
      <c r="C49" s="46"/>
      <c r="D49" s="46"/>
      <c r="E49" s="46"/>
      <c r="F49" s="46"/>
      <c r="G49" s="46"/>
      <c r="H49" s="4"/>
      <c r="I49" s="5"/>
      <c r="J49" s="5"/>
      <c r="K49" s="5"/>
    </row>
    <row r="50" spans="1:11" s="1" customFormat="1" ht="14.25" customHeight="1">
      <c r="A50" s="54" t="s">
        <v>44</v>
      </c>
      <c r="B50" s="54"/>
      <c r="C50" s="54"/>
      <c r="D50" s="54"/>
      <c r="E50" s="54"/>
      <c r="F50" s="54"/>
      <c r="G50" s="54"/>
      <c r="H50" s="4"/>
      <c r="I50" s="5"/>
      <c r="J50" s="5"/>
      <c r="K50" s="5"/>
    </row>
    <row r="51" spans="1:11" s="1" customFormat="1" ht="14.25">
      <c r="A51" s="32"/>
      <c r="B51" s="33"/>
      <c r="C51" s="33"/>
      <c r="D51" s="33"/>
      <c r="E51" s="33"/>
      <c r="F51" s="33"/>
      <c r="G51" s="33"/>
      <c r="H51" s="4"/>
      <c r="I51" s="5"/>
      <c r="J51" s="5"/>
      <c r="K51" s="5"/>
    </row>
    <row r="52" spans="1:11" s="1" customFormat="1" ht="13.5" customHeight="1">
      <c r="A52" s="55" t="s">
        <v>45</v>
      </c>
      <c r="B52" s="55"/>
      <c r="C52" s="55"/>
      <c r="D52" s="55"/>
      <c r="E52" s="55"/>
      <c r="F52" s="55"/>
      <c r="G52" s="55"/>
      <c r="H52" s="4"/>
      <c r="I52" s="5"/>
      <c r="J52" s="5"/>
      <c r="K52" s="5"/>
    </row>
    <row r="53" spans="1:11" s="1" customFormat="1" ht="14.25" customHeight="1">
      <c r="A53" s="56"/>
      <c r="B53" s="56"/>
      <c r="C53" s="56"/>
      <c r="D53" s="56"/>
      <c r="E53" s="56"/>
      <c r="F53" s="56"/>
      <c r="G53" s="56"/>
      <c r="H53" s="4"/>
      <c r="I53" s="5"/>
      <c r="J53" s="5"/>
      <c r="K53" s="5"/>
    </row>
    <row r="54" spans="1:11" s="1" customFormat="1" ht="23.25" customHeight="1">
      <c r="A54" s="57" t="s">
        <v>46</v>
      </c>
      <c r="B54" s="57" t="s">
        <v>47</v>
      </c>
      <c r="C54" s="57"/>
      <c r="D54" s="57"/>
      <c r="E54" s="57"/>
      <c r="F54" s="57" t="s">
        <v>48</v>
      </c>
      <c r="G54" s="57" t="s">
        <v>40</v>
      </c>
      <c r="H54" s="4"/>
      <c r="I54" s="5"/>
      <c r="J54" s="5"/>
      <c r="K54" s="5"/>
    </row>
    <row r="55" spans="1:11" s="1" customFormat="1" ht="13.5" customHeight="1">
      <c r="A55" s="58" t="s">
        <v>6</v>
      </c>
      <c r="B55" s="59" t="s">
        <v>49</v>
      </c>
      <c r="C55" s="59"/>
      <c r="D55" s="59"/>
      <c r="E55" s="59"/>
      <c r="F55" s="60">
        <v>0.0833</v>
      </c>
      <c r="G55" s="61">
        <f>F47*F55</f>
        <v>329.478989</v>
      </c>
      <c r="H55" s="4"/>
      <c r="I55" s="5"/>
      <c r="J55" s="5"/>
      <c r="K55" s="5"/>
    </row>
    <row r="56" spans="1:11" s="1" customFormat="1" ht="13.5" customHeight="1">
      <c r="A56" s="58" t="s">
        <v>9</v>
      </c>
      <c r="B56" s="59" t="s">
        <v>50</v>
      </c>
      <c r="C56" s="59"/>
      <c r="D56" s="59"/>
      <c r="E56" s="59"/>
      <c r="F56" s="62">
        <v>0.0833</v>
      </c>
      <c r="G56" s="61">
        <f>F47*F56</f>
        <v>329.478989</v>
      </c>
      <c r="H56" s="4"/>
      <c r="I56" s="5"/>
      <c r="J56" s="5"/>
      <c r="K56" s="5"/>
    </row>
    <row r="57" spans="1:11" s="1" customFormat="1" ht="13.5" customHeight="1">
      <c r="A57" s="14" t="s">
        <v>12</v>
      </c>
      <c r="B57" s="63" t="s">
        <v>51</v>
      </c>
      <c r="C57" s="63"/>
      <c r="D57" s="63"/>
      <c r="E57" s="63"/>
      <c r="F57" s="62">
        <v>0.0278</v>
      </c>
      <c r="G57" s="61">
        <f>F47*F57</f>
        <v>109.95817399999999</v>
      </c>
      <c r="H57" s="4"/>
      <c r="I57" s="5"/>
      <c r="J57" s="5"/>
      <c r="K57" s="5"/>
    </row>
    <row r="58" spans="1:11" s="1" customFormat="1" ht="13.5" customHeight="1">
      <c r="A58" s="21" t="s">
        <v>42</v>
      </c>
      <c r="B58" s="21"/>
      <c r="C58" s="21"/>
      <c r="D58" s="21"/>
      <c r="E58" s="21"/>
      <c r="F58" s="64">
        <f>F55+F56+F57</f>
        <v>0.1944</v>
      </c>
      <c r="G58" s="65">
        <f>G55+G56+G57</f>
        <v>768.916152</v>
      </c>
      <c r="H58" s="4"/>
      <c r="I58" s="5"/>
      <c r="J58" s="5"/>
      <c r="K58" s="5"/>
    </row>
    <row r="59" spans="1:11" s="1" customFormat="1" ht="14.25" customHeight="1">
      <c r="A59" s="66" t="s">
        <v>52</v>
      </c>
      <c r="B59" s="66"/>
      <c r="C59" s="66"/>
      <c r="D59" s="66"/>
      <c r="E59" s="66"/>
      <c r="F59" s="66"/>
      <c r="G59" s="66"/>
      <c r="H59" s="4"/>
      <c r="I59" s="5"/>
      <c r="J59" s="5"/>
      <c r="K59" s="5"/>
    </row>
    <row r="60" spans="1:11" s="1" customFormat="1" ht="14.25">
      <c r="A60" s="66"/>
      <c r="B60" s="66"/>
      <c r="C60" s="66"/>
      <c r="D60" s="66"/>
      <c r="E60" s="66"/>
      <c r="F60" s="66"/>
      <c r="G60" s="66"/>
      <c r="H60" s="4"/>
      <c r="I60" s="5"/>
      <c r="J60" s="5"/>
      <c r="K60" s="5"/>
    </row>
    <row r="61" spans="1:11" s="1" customFormat="1" ht="13.5" customHeight="1">
      <c r="A61" s="66"/>
      <c r="B61" s="66"/>
      <c r="C61" s="66"/>
      <c r="D61" s="66"/>
      <c r="E61" s="66"/>
      <c r="F61" s="66"/>
      <c r="G61" s="66"/>
      <c r="H61" s="4"/>
      <c r="I61" s="5"/>
      <c r="J61" s="5"/>
      <c r="K61" s="5"/>
    </row>
    <row r="62" spans="1:11" s="1" customFormat="1" ht="19.5" customHeight="1">
      <c r="A62" s="67" t="s">
        <v>53</v>
      </c>
      <c r="B62" s="67"/>
      <c r="C62" s="67"/>
      <c r="D62" s="67"/>
      <c r="E62" s="67"/>
      <c r="F62" s="67"/>
      <c r="G62" s="67"/>
      <c r="H62" s="4"/>
      <c r="I62" s="5"/>
      <c r="J62" s="5"/>
      <c r="K62" s="5"/>
    </row>
    <row r="63" spans="1:11" s="1" customFormat="1" ht="13.5" customHeight="1">
      <c r="A63" s="67"/>
      <c r="B63" s="67"/>
      <c r="C63" s="67"/>
      <c r="D63" s="67"/>
      <c r="E63" s="67"/>
      <c r="F63" s="67"/>
      <c r="G63" s="67"/>
      <c r="H63" s="4"/>
      <c r="I63" s="5"/>
      <c r="J63" s="5"/>
      <c r="K63" s="5"/>
    </row>
    <row r="64" spans="1:11" s="1" customFormat="1" ht="14.25" customHeight="1">
      <c r="A64" s="68" t="s">
        <v>54</v>
      </c>
      <c r="B64" s="68"/>
      <c r="C64" s="68"/>
      <c r="D64" s="68"/>
      <c r="E64" s="68"/>
      <c r="F64" s="68"/>
      <c r="G64" s="68"/>
      <c r="H64" s="4"/>
      <c r="I64" s="5"/>
      <c r="J64" s="5"/>
      <c r="K64" s="5"/>
    </row>
    <row r="65" spans="1:11" s="1" customFormat="1" ht="14.25">
      <c r="A65" s="68"/>
      <c r="B65" s="68"/>
      <c r="C65" s="68"/>
      <c r="D65" s="68"/>
      <c r="E65" s="68"/>
      <c r="F65" s="68"/>
      <c r="G65" s="68"/>
      <c r="H65" s="4"/>
      <c r="I65" s="5"/>
      <c r="J65" s="5"/>
      <c r="K65" s="5"/>
    </row>
    <row r="66" spans="1:11" s="1" customFormat="1" ht="13.5" customHeight="1">
      <c r="A66" s="68"/>
      <c r="B66" s="68"/>
      <c r="C66" s="68"/>
      <c r="D66" s="68"/>
      <c r="E66" s="68"/>
      <c r="F66" s="68"/>
      <c r="G66" s="68"/>
      <c r="H66" s="4"/>
      <c r="I66" s="5"/>
      <c r="J66" s="5"/>
      <c r="K66" s="5"/>
    </row>
    <row r="67" spans="1:11" s="1" customFormat="1" ht="14.25" customHeight="1">
      <c r="A67" s="69" t="s">
        <v>55</v>
      </c>
      <c r="B67" s="69"/>
      <c r="C67" s="69"/>
      <c r="D67" s="69"/>
      <c r="E67" s="69"/>
      <c r="F67" s="69"/>
      <c r="G67" s="70">
        <f>F47+G58</f>
        <v>4724.246152</v>
      </c>
      <c r="H67" s="4"/>
      <c r="I67" s="5"/>
      <c r="J67" s="5"/>
      <c r="K67" s="5"/>
    </row>
    <row r="68" spans="1:11" s="1" customFormat="1" ht="14.25">
      <c r="A68" s="41"/>
      <c r="B68" s="33"/>
      <c r="C68" s="33"/>
      <c r="D68" s="33"/>
      <c r="E68" s="33"/>
      <c r="F68" s="33"/>
      <c r="G68" s="33"/>
      <c r="H68" s="4"/>
      <c r="I68" s="5"/>
      <c r="J68" s="5"/>
      <c r="K68" s="5"/>
    </row>
    <row r="69" spans="1:11" s="1" customFormat="1" ht="13.5" customHeight="1">
      <c r="A69" s="71" t="s">
        <v>56</v>
      </c>
      <c r="B69" s="72" t="s">
        <v>57</v>
      </c>
      <c r="C69" s="72"/>
      <c r="D69" s="72"/>
      <c r="E69" s="72"/>
      <c r="F69" s="72" t="s">
        <v>58</v>
      </c>
      <c r="G69" s="72" t="s">
        <v>40</v>
      </c>
      <c r="H69" s="4"/>
      <c r="I69" s="5"/>
      <c r="J69" s="5"/>
      <c r="K69" s="5"/>
    </row>
    <row r="70" spans="1:11" s="1" customFormat="1" ht="13.5" customHeight="1">
      <c r="A70" s="73" t="s">
        <v>6</v>
      </c>
      <c r="B70" s="74" t="s">
        <v>59</v>
      </c>
      <c r="C70" s="74"/>
      <c r="D70" s="74"/>
      <c r="E70" s="74"/>
      <c r="F70" s="75">
        <v>0.2</v>
      </c>
      <c r="G70" s="76">
        <f>G67*F70</f>
        <v>944.8492304</v>
      </c>
      <c r="H70" s="4"/>
      <c r="I70" s="5"/>
      <c r="J70" s="5"/>
      <c r="K70" s="5"/>
    </row>
    <row r="71" spans="1:11" s="1" customFormat="1" ht="13.5" customHeight="1">
      <c r="A71" s="73" t="s">
        <v>9</v>
      </c>
      <c r="B71" s="74" t="s">
        <v>60</v>
      </c>
      <c r="C71" s="74"/>
      <c r="D71" s="74"/>
      <c r="E71" s="74"/>
      <c r="F71" s="75">
        <v>0.025</v>
      </c>
      <c r="G71" s="76">
        <f>G67*F71</f>
        <v>118.1061538</v>
      </c>
      <c r="H71" s="4"/>
      <c r="I71" s="5"/>
      <c r="J71" s="5"/>
      <c r="K71" s="5"/>
    </row>
    <row r="72" spans="1:11" s="1" customFormat="1" ht="13.5" customHeight="1">
      <c r="A72" s="73" t="s">
        <v>12</v>
      </c>
      <c r="B72" s="74" t="s">
        <v>61</v>
      </c>
      <c r="C72" s="74"/>
      <c r="D72" s="74"/>
      <c r="E72" s="74"/>
      <c r="F72" s="75">
        <v>0.03</v>
      </c>
      <c r="G72" s="76">
        <f>G67*F72</f>
        <v>141.72738456</v>
      </c>
      <c r="H72" s="4"/>
      <c r="I72" s="5"/>
      <c r="J72" s="5"/>
      <c r="K72" s="5"/>
    </row>
    <row r="73" spans="1:11" s="1" customFormat="1" ht="13.5" customHeight="1">
      <c r="A73" s="73" t="s">
        <v>14</v>
      </c>
      <c r="B73" s="74" t="s">
        <v>62</v>
      </c>
      <c r="C73" s="74"/>
      <c r="D73" s="74"/>
      <c r="E73" s="74"/>
      <c r="F73" s="75">
        <v>0.015</v>
      </c>
      <c r="G73" s="76">
        <f>G67*F73</f>
        <v>70.86369228</v>
      </c>
      <c r="H73" s="4"/>
      <c r="I73" s="5"/>
      <c r="J73" s="5"/>
      <c r="K73" s="5"/>
    </row>
    <row r="74" spans="1:11" s="1" customFormat="1" ht="13.5" customHeight="1">
      <c r="A74" s="73" t="s">
        <v>63</v>
      </c>
      <c r="B74" s="74" t="s">
        <v>64</v>
      </c>
      <c r="C74" s="74"/>
      <c r="D74" s="74"/>
      <c r="E74" s="74"/>
      <c r="F74" s="75">
        <v>0.01</v>
      </c>
      <c r="G74" s="76">
        <f>G67*F74</f>
        <v>47.24246152</v>
      </c>
      <c r="H74" s="4"/>
      <c r="I74" s="5"/>
      <c r="J74" s="5"/>
      <c r="K74" s="5"/>
    </row>
    <row r="75" spans="1:11" s="1" customFormat="1" ht="13.5" customHeight="1">
      <c r="A75" s="73" t="s">
        <v>65</v>
      </c>
      <c r="B75" s="74" t="s">
        <v>66</v>
      </c>
      <c r="C75" s="74"/>
      <c r="D75" s="74"/>
      <c r="E75" s="74"/>
      <c r="F75" s="75">
        <v>0.006</v>
      </c>
      <c r="G75" s="76">
        <f>G67*F75</f>
        <v>28.345476912</v>
      </c>
      <c r="H75" s="4"/>
      <c r="I75" s="5"/>
      <c r="J75" s="5"/>
      <c r="K75" s="5"/>
    </row>
    <row r="76" spans="1:11" s="1" customFormat="1" ht="13.5" customHeight="1">
      <c r="A76" s="73" t="s">
        <v>67</v>
      </c>
      <c r="B76" s="36" t="s">
        <v>68</v>
      </c>
      <c r="C76" s="36"/>
      <c r="D76" s="36"/>
      <c r="E76" s="36"/>
      <c r="F76" s="75">
        <v>0.002</v>
      </c>
      <c r="G76" s="76">
        <f>G67*F76</f>
        <v>9.448492304</v>
      </c>
      <c r="H76" s="4"/>
      <c r="I76" s="5"/>
      <c r="J76" s="5"/>
      <c r="K76" s="5"/>
    </row>
    <row r="77" spans="1:11" s="1" customFormat="1" ht="13.5" customHeight="1">
      <c r="A77" s="73" t="s">
        <v>69</v>
      </c>
      <c r="B77" s="36" t="s">
        <v>70</v>
      </c>
      <c r="C77" s="36"/>
      <c r="D77" s="36"/>
      <c r="E77" s="36"/>
      <c r="F77" s="75">
        <v>0.08</v>
      </c>
      <c r="G77" s="76">
        <f>G67*F77</f>
        <v>377.93969216</v>
      </c>
      <c r="H77" s="4"/>
      <c r="I77" s="5"/>
      <c r="J77" s="5"/>
      <c r="K77" s="5"/>
    </row>
    <row r="78" spans="1:11" s="1" customFormat="1" ht="14.25" customHeight="1">
      <c r="A78" s="71" t="s">
        <v>42</v>
      </c>
      <c r="B78" s="71"/>
      <c r="C78" s="71"/>
      <c r="D78" s="71"/>
      <c r="E78" s="71"/>
      <c r="F78" s="77">
        <v>0.36800000000000005</v>
      </c>
      <c r="G78" s="78">
        <f>G67*F78</f>
        <v>1738.522583936</v>
      </c>
      <c r="H78" s="4"/>
      <c r="I78" s="5"/>
      <c r="J78" s="5"/>
      <c r="K78" s="5"/>
    </row>
    <row r="79" spans="1:11" s="1" customFormat="1" ht="13.5" customHeight="1">
      <c r="A79" s="13"/>
      <c r="B79" s="33"/>
      <c r="C79" s="33"/>
      <c r="D79" s="33"/>
      <c r="E79" s="33"/>
      <c r="F79" s="33"/>
      <c r="G79" s="33"/>
      <c r="H79" s="4"/>
      <c r="I79" s="5"/>
      <c r="J79" s="5"/>
      <c r="K79" s="5"/>
    </row>
    <row r="80" spans="1:11" s="1" customFormat="1" ht="14.25" customHeight="1">
      <c r="A80" s="79" t="s">
        <v>71</v>
      </c>
      <c r="B80" s="79"/>
      <c r="C80" s="79"/>
      <c r="D80" s="79"/>
      <c r="E80" s="79"/>
      <c r="F80" s="79"/>
      <c r="G80" s="79"/>
      <c r="H80" s="4"/>
      <c r="I80" s="5"/>
      <c r="J80" s="5"/>
      <c r="K80" s="5"/>
    </row>
    <row r="81" spans="1:11" s="1" customFormat="1" ht="13.5" customHeight="1">
      <c r="A81" s="79"/>
      <c r="B81" s="79"/>
      <c r="C81" s="79"/>
      <c r="D81" s="79"/>
      <c r="E81" s="79"/>
      <c r="F81" s="79"/>
      <c r="G81" s="79"/>
      <c r="H81" s="4"/>
      <c r="I81" s="5"/>
      <c r="J81" s="5"/>
      <c r="K81" s="5"/>
    </row>
    <row r="82" spans="1:11" s="1" customFormat="1" ht="14.25" customHeight="1">
      <c r="A82" s="80" t="s">
        <v>72</v>
      </c>
      <c r="B82" s="80"/>
      <c r="C82" s="80"/>
      <c r="D82" s="80"/>
      <c r="E82" s="80"/>
      <c r="F82" s="80"/>
      <c r="G82" s="80"/>
      <c r="H82" s="4"/>
      <c r="I82" s="5"/>
      <c r="J82" s="5"/>
      <c r="K82" s="5"/>
    </row>
    <row r="83" spans="1:11" s="1" customFormat="1" ht="13.5" customHeight="1">
      <c r="A83" s="80"/>
      <c r="B83" s="80"/>
      <c r="C83" s="80"/>
      <c r="D83" s="80"/>
      <c r="E83" s="80"/>
      <c r="F83" s="80"/>
      <c r="G83" s="80"/>
      <c r="H83" s="4"/>
      <c r="I83" s="5"/>
      <c r="J83" s="5"/>
      <c r="K83" s="5"/>
    </row>
    <row r="84" spans="1:64" ht="42.75" customHeight="1">
      <c r="A84" s="81" t="s">
        <v>73</v>
      </c>
      <c r="B84" s="81"/>
      <c r="C84" s="81"/>
      <c r="D84" s="81"/>
      <c r="E84" s="81"/>
      <c r="F84" s="81"/>
      <c r="G84" s="81"/>
      <c r="H84" s="82"/>
      <c r="I84" s="82"/>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80" t="s">
        <v>74</v>
      </c>
      <c r="B85" s="80"/>
      <c r="C85" s="80"/>
      <c r="D85" s="80"/>
      <c r="E85" s="80"/>
      <c r="F85" s="80"/>
      <c r="G85" s="80"/>
      <c r="H85" s="4"/>
      <c r="I85" s="5"/>
      <c r="J85" s="5"/>
      <c r="K85" s="5"/>
    </row>
    <row r="86" spans="1:11" s="1" customFormat="1" ht="14.25">
      <c r="A86" s="28"/>
      <c r="B86" s="28"/>
      <c r="C86" s="28"/>
      <c r="D86" s="28"/>
      <c r="E86" s="28"/>
      <c r="F86" s="28"/>
      <c r="G86" s="28"/>
      <c r="H86" s="4"/>
      <c r="I86" s="5"/>
      <c r="J86" s="5"/>
      <c r="K86" s="5"/>
    </row>
    <row r="87" spans="1:11" s="1" customFormat="1" ht="14.25" customHeight="1">
      <c r="A87" s="83" t="s">
        <v>75</v>
      </c>
      <c r="B87" s="83"/>
      <c r="C87" s="83"/>
      <c r="D87" s="83"/>
      <c r="E87" s="83"/>
      <c r="F87" s="83"/>
      <c r="G87" s="83"/>
      <c r="H87" s="4"/>
      <c r="I87" s="5"/>
      <c r="J87" s="5"/>
      <c r="K87" s="5"/>
    </row>
    <row r="88" spans="1:11" s="1" customFormat="1" ht="13.5" customHeight="1">
      <c r="A88" s="13"/>
      <c r="B88" s="33"/>
      <c r="C88" s="33"/>
      <c r="D88" s="33"/>
      <c r="E88" s="33"/>
      <c r="F88" s="33"/>
      <c r="G88" s="33"/>
      <c r="H88" s="4"/>
      <c r="I88" s="5"/>
      <c r="J88" s="5"/>
      <c r="K88" s="5"/>
    </row>
    <row r="89" spans="1:11" s="1" customFormat="1" ht="14.25" customHeight="1">
      <c r="A89" s="84" t="s">
        <v>76</v>
      </c>
      <c r="B89" s="84" t="s">
        <v>77</v>
      </c>
      <c r="C89" s="84"/>
      <c r="D89" s="84"/>
      <c r="E89" s="84"/>
      <c r="F89" s="85" t="s">
        <v>40</v>
      </c>
      <c r="G89" s="85"/>
      <c r="H89" s="4"/>
      <c r="I89" s="5"/>
      <c r="J89" s="5"/>
      <c r="K89" s="5"/>
    </row>
    <row r="90" spans="1:11" s="1" customFormat="1" ht="14.25" customHeight="1">
      <c r="A90" s="86" t="s">
        <v>6</v>
      </c>
      <c r="B90" s="87" t="s">
        <v>78</v>
      </c>
      <c r="C90" s="87"/>
      <c r="D90" s="87"/>
      <c r="E90" s="87"/>
      <c r="F90" s="88"/>
      <c r="G90" s="88"/>
      <c r="H90" s="4"/>
      <c r="I90" s="5"/>
      <c r="J90" s="5"/>
      <c r="K90" s="5"/>
    </row>
    <row r="91" spans="1:11" s="1" customFormat="1" ht="34.5" customHeight="1">
      <c r="A91" s="86" t="s">
        <v>9</v>
      </c>
      <c r="B91" s="87" t="s">
        <v>79</v>
      </c>
      <c r="C91" s="87"/>
      <c r="D91" s="87"/>
      <c r="E91" s="87"/>
      <c r="F91" s="89">
        <f>8.42*22</f>
        <v>185.24</v>
      </c>
      <c r="G91" s="89"/>
      <c r="H91" s="4"/>
      <c r="I91" s="5"/>
      <c r="J91" s="5"/>
      <c r="K91" s="5"/>
    </row>
    <row r="92" spans="1:11" s="1" customFormat="1" ht="29.25" customHeight="1">
      <c r="A92" s="90"/>
      <c r="B92" s="91"/>
      <c r="C92" s="91"/>
      <c r="D92" s="91"/>
      <c r="E92" s="91"/>
      <c r="F92" s="88"/>
      <c r="G92" s="88"/>
      <c r="H92" s="4"/>
      <c r="I92" s="5"/>
      <c r="J92" s="5"/>
      <c r="K92" s="5"/>
    </row>
    <row r="93" spans="1:11" s="1" customFormat="1" ht="27.75" customHeight="1">
      <c r="A93" s="77" t="s">
        <v>42</v>
      </c>
      <c r="B93" s="77"/>
      <c r="C93" s="77"/>
      <c r="D93" s="77"/>
      <c r="E93" s="77"/>
      <c r="F93" s="92">
        <f>SUM(F90:F92)</f>
        <v>185.24</v>
      </c>
      <c r="G93" s="92"/>
      <c r="H93" s="4"/>
      <c r="I93" s="5"/>
      <c r="J93" s="5"/>
      <c r="K93" s="5"/>
    </row>
    <row r="94" spans="1:11" s="1" customFormat="1" ht="14.25">
      <c r="A94" s="24"/>
      <c r="B94" s="24"/>
      <c r="C94" s="24"/>
      <c r="D94" s="24"/>
      <c r="E94" s="24"/>
      <c r="F94" s="24"/>
      <c r="G94" s="24"/>
      <c r="H94" s="4"/>
      <c r="I94" s="5"/>
      <c r="J94" s="5"/>
      <c r="K94" s="5"/>
    </row>
    <row r="95" spans="1:11" ht="14.25" customHeight="1">
      <c r="A95" s="79" t="s">
        <v>80</v>
      </c>
      <c r="B95" s="79"/>
      <c r="C95" s="79"/>
      <c r="D95" s="79"/>
      <c r="E95" s="79"/>
      <c r="F95" s="79"/>
      <c r="G95" s="79"/>
      <c r="H95" s="4"/>
      <c r="I95" s="5"/>
      <c r="J95" s="5"/>
      <c r="K95" s="5"/>
    </row>
    <row r="96" spans="1:11" s="1" customFormat="1" ht="13.5" customHeight="1">
      <c r="A96" s="93"/>
      <c r="B96" s="93"/>
      <c r="C96" s="93"/>
      <c r="D96" s="93"/>
      <c r="E96" s="93"/>
      <c r="F96" s="93"/>
      <c r="G96" s="93"/>
      <c r="H96" s="4"/>
      <c r="I96" s="5"/>
      <c r="J96" s="5"/>
      <c r="K96" s="5"/>
    </row>
    <row r="97" spans="1:11" s="1" customFormat="1" ht="15.75" customHeight="1">
      <c r="A97" s="79" t="s">
        <v>81</v>
      </c>
      <c r="B97" s="79"/>
      <c r="C97" s="79"/>
      <c r="D97" s="79"/>
      <c r="E97" s="79"/>
      <c r="F97" s="79"/>
      <c r="G97" s="79"/>
      <c r="H97" s="4"/>
      <c r="I97" s="5"/>
      <c r="J97" s="5"/>
      <c r="K97" s="5"/>
    </row>
    <row r="98" spans="1:11" s="1" customFormat="1" ht="14.25">
      <c r="A98" s="79"/>
      <c r="B98" s="79"/>
      <c r="C98" s="79"/>
      <c r="D98" s="79"/>
      <c r="E98" s="79"/>
      <c r="F98" s="79"/>
      <c r="G98" s="79"/>
      <c r="H98" s="4"/>
      <c r="I98" s="5"/>
      <c r="J98" s="5"/>
      <c r="K98" s="5"/>
    </row>
    <row r="99" spans="1:11" s="1" customFormat="1" ht="14.25" customHeight="1">
      <c r="A99" s="94"/>
      <c r="B99" s="94"/>
      <c r="C99" s="94"/>
      <c r="D99" s="94"/>
      <c r="E99" s="94"/>
      <c r="F99" s="94"/>
      <c r="G99" s="94"/>
      <c r="H99" s="4"/>
      <c r="I99" s="5"/>
      <c r="J99" s="5"/>
      <c r="K99" s="5"/>
    </row>
    <row r="100" spans="1:11" ht="24.75" customHeight="1">
      <c r="A100" s="67" t="s">
        <v>82</v>
      </c>
      <c r="B100" s="67"/>
      <c r="C100" s="67"/>
      <c r="D100" s="67"/>
      <c r="E100" s="67"/>
      <c r="F100" s="67"/>
      <c r="G100" s="67"/>
      <c r="H100" s="4"/>
      <c r="I100" s="5"/>
      <c r="J100" s="5"/>
      <c r="K100" s="5"/>
    </row>
    <row r="101" spans="1:11" s="1" customFormat="1" ht="13.5" customHeight="1">
      <c r="A101" s="5"/>
      <c r="B101" s="93"/>
      <c r="C101" s="93"/>
      <c r="D101" s="93"/>
      <c r="E101" s="93"/>
      <c r="F101" s="93"/>
      <c r="G101" s="93"/>
      <c r="H101" s="4"/>
      <c r="I101" s="5"/>
      <c r="J101" s="5"/>
      <c r="K101" s="5"/>
    </row>
    <row r="102" spans="1:11" s="1" customFormat="1" ht="23.25" customHeight="1">
      <c r="A102" s="95" t="s">
        <v>83</v>
      </c>
      <c r="B102" s="95"/>
      <c r="C102" s="95"/>
      <c r="D102" s="95"/>
      <c r="E102" s="95"/>
      <c r="F102" s="95"/>
      <c r="G102" s="95"/>
      <c r="H102" s="4"/>
      <c r="I102" s="5"/>
      <c r="J102" s="5"/>
      <c r="K102" s="5"/>
    </row>
    <row r="103" spans="1:11" s="1" customFormat="1" ht="13.5" customHeight="1">
      <c r="A103" s="96"/>
      <c r="B103" s="97"/>
      <c r="C103" s="97"/>
      <c r="D103" s="97"/>
      <c r="E103" s="97"/>
      <c r="F103" s="97"/>
      <c r="G103" s="97"/>
      <c r="H103" s="4"/>
      <c r="I103" s="5"/>
      <c r="J103" s="5"/>
      <c r="K103" s="5"/>
    </row>
    <row r="104" spans="1:11" ht="14.25" customHeight="1">
      <c r="A104" s="27" t="s">
        <v>84</v>
      </c>
      <c r="B104" s="27"/>
      <c r="C104" s="27"/>
      <c r="D104" s="27"/>
      <c r="E104" s="27"/>
      <c r="F104" s="27"/>
      <c r="G104" s="27"/>
      <c r="H104" s="4"/>
      <c r="I104" s="5"/>
      <c r="J104" s="5"/>
      <c r="K104" s="5"/>
    </row>
    <row r="105" spans="1:11" s="1" customFormat="1" ht="13.5" customHeight="1">
      <c r="A105" s="5"/>
      <c r="B105" s="5"/>
      <c r="C105" s="5"/>
      <c r="D105" s="5"/>
      <c r="E105" s="5"/>
      <c r="F105" s="5"/>
      <c r="G105" s="5"/>
      <c r="H105" s="4"/>
      <c r="I105" s="5"/>
      <c r="J105" s="5"/>
      <c r="K105" s="5"/>
    </row>
    <row r="106" spans="1:11" s="1" customFormat="1" ht="13.5" customHeight="1">
      <c r="A106" s="71">
        <v>2</v>
      </c>
      <c r="B106" s="98" t="s">
        <v>85</v>
      </c>
      <c r="C106" s="98"/>
      <c r="D106" s="98"/>
      <c r="E106" s="98"/>
      <c r="F106" s="71" t="s">
        <v>40</v>
      </c>
      <c r="G106" s="71"/>
      <c r="H106" s="4"/>
      <c r="I106" s="5"/>
      <c r="J106" s="5"/>
      <c r="K106" s="5"/>
    </row>
    <row r="107" spans="1:11" s="1" customFormat="1" ht="13.5" customHeight="1">
      <c r="A107" s="73" t="s">
        <v>46</v>
      </c>
      <c r="B107" s="36" t="s">
        <v>47</v>
      </c>
      <c r="C107" s="36"/>
      <c r="D107" s="36"/>
      <c r="E107" s="36"/>
      <c r="F107" s="99">
        <f>G58</f>
        <v>768.916152</v>
      </c>
      <c r="G107" s="99"/>
      <c r="H107" s="4"/>
      <c r="I107" s="5"/>
      <c r="J107" s="5"/>
      <c r="K107" s="5"/>
    </row>
    <row r="108" spans="1:11" s="1" customFormat="1" ht="13.5" customHeight="1">
      <c r="A108" s="73" t="s">
        <v>56</v>
      </c>
      <c r="B108" s="36" t="s">
        <v>57</v>
      </c>
      <c r="C108" s="36"/>
      <c r="D108" s="36"/>
      <c r="E108" s="36"/>
      <c r="F108" s="99">
        <f>G78</f>
        <v>1738.522583936</v>
      </c>
      <c r="G108" s="99"/>
      <c r="H108" s="4"/>
      <c r="I108" s="5"/>
      <c r="J108" s="5"/>
      <c r="K108" s="5"/>
    </row>
    <row r="109" spans="1:11" s="1" customFormat="1" ht="13.5" customHeight="1">
      <c r="A109" s="73" t="s">
        <v>76</v>
      </c>
      <c r="B109" s="36" t="s">
        <v>77</v>
      </c>
      <c r="C109" s="36"/>
      <c r="D109" s="36"/>
      <c r="E109" s="36"/>
      <c r="F109" s="99">
        <f>F93</f>
        <v>185.24</v>
      </c>
      <c r="G109" s="99"/>
      <c r="H109" s="4"/>
      <c r="I109" s="5"/>
      <c r="J109" s="5"/>
      <c r="K109" s="5"/>
    </row>
    <row r="110" spans="1:11" s="1" customFormat="1" ht="14.25" customHeight="1">
      <c r="A110" s="98" t="s">
        <v>42</v>
      </c>
      <c r="B110" s="98"/>
      <c r="C110" s="98"/>
      <c r="D110" s="98"/>
      <c r="E110" s="98"/>
      <c r="F110" s="100">
        <f>F107+F108+F109</f>
        <v>2692.6787359359996</v>
      </c>
      <c r="G110" s="100"/>
      <c r="H110" s="4"/>
      <c r="I110" s="5"/>
      <c r="J110" s="5"/>
      <c r="K110" s="5"/>
    </row>
    <row r="111" spans="1:11" s="1" customFormat="1" ht="14.25">
      <c r="A111" s="33"/>
      <c r="B111" s="33"/>
      <c r="C111" s="33"/>
      <c r="D111" s="33"/>
      <c r="E111" s="33"/>
      <c r="F111" s="33"/>
      <c r="G111" s="33"/>
      <c r="H111" s="4"/>
      <c r="I111" s="5"/>
      <c r="J111" s="5"/>
      <c r="K111" s="5"/>
    </row>
    <row r="112" spans="1:11" s="1" customFormat="1" ht="14.25">
      <c r="A112" s="54" t="s">
        <v>86</v>
      </c>
      <c r="B112" s="54"/>
      <c r="C112" s="54"/>
      <c r="D112" s="54"/>
      <c r="E112" s="54"/>
      <c r="F112" s="54"/>
      <c r="G112" s="54"/>
      <c r="H112" s="4"/>
      <c r="I112" s="5"/>
      <c r="J112" s="5"/>
      <c r="K112" s="5"/>
    </row>
    <row r="113" spans="1:9" s="1" customFormat="1" ht="13.5" customHeight="1">
      <c r="A113" s="5"/>
      <c r="B113" s="33"/>
      <c r="C113" s="33"/>
      <c r="D113" s="33"/>
      <c r="E113" s="33"/>
      <c r="F113" s="33"/>
      <c r="G113" s="33"/>
      <c r="H113" s="4"/>
      <c r="I113" s="5"/>
    </row>
    <row r="114" spans="1:9" s="1" customFormat="1" ht="13.5" customHeight="1">
      <c r="A114" s="57">
        <v>3</v>
      </c>
      <c r="B114" s="57" t="s">
        <v>87</v>
      </c>
      <c r="C114" s="57"/>
      <c r="D114" s="57"/>
      <c r="E114" s="57"/>
      <c r="F114" s="57" t="s">
        <v>48</v>
      </c>
      <c r="G114" s="57" t="s">
        <v>40</v>
      </c>
      <c r="H114" s="4"/>
      <c r="I114" s="5"/>
    </row>
    <row r="115" spans="1:9" s="1" customFormat="1" ht="14.25" customHeight="1">
      <c r="A115" s="58" t="s">
        <v>6</v>
      </c>
      <c r="B115" s="101" t="s">
        <v>88</v>
      </c>
      <c r="C115" s="101"/>
      <c r="D115" s="101"/>
      <c r="E115" s="101"/>
      <c r="F115" s="102">
        <v>0.004200000000000001</v>
      </c>
      <c r="G115" s="103">
        <f aca="true" t="shared" si="0" ref="G115:G119">$F$47*F115</f>
        <v>16.612386</v>
      </c>
      <c r="H115" s="4"/>
      <c r="I115" s="5"/>
    </row>
    <row r="116" spans="1:9" s="1" customFormat="1" ht="14.25" customHeight="1">
      <c r="A116" s="14" t="s">
        <v>9</v>
      </c>
      <c r="B116" s="101" t="s">
        <v>89</v>
      </c>
      <c r="C116" s="101"/>
      <c r="D116" s="101"/>
      <c r="E116" s="101"/>
      <c r="F116" s="104">
        <f>0.08*F115</f>
        <v>0.00033600000000000004</v>
      </c>
      <c r="G116" s="103">
        <f t="shared" si="0"/>
        <v>1.32899088</v>
      </c>
      <c r="H116" s="4"/>
      <c r="I116" s="5"/>
    </row>
    <row r="117" spans="1:9" s="1" customFormat="1" ht="26.25" customHeight="1">
      <c r="A117" s="14" t="s">
        <v>12</v>
      </c>
      <c r="B117" s="101" t="s">
        <v>90</v>
      </c>
      <c r="C117" s="101"/>
      <c r="D117" s="101"/>
      <c r="E117" s="101"/>
      <c r="F117" s="104">
        <v>0.04</v>
      </c>
      <c r="G117" s="103">
        <f t="shared" si="0"/>
        <v>158.2132</v>
      </c>
      <c r="H117" s="4"/>
      <c r="I117" s="5"/>
    </row>
    <row r="118" spans="1:9" s="1" customFormat="1" ht="14.25" customHeight="1">
      <c r="A118" s="14" t="s">
        <v>14</v>
      </c>
      <c r="B118" s="101" t="s">
        <v>91</v>
      </c>
      <c r="C118" s="101"/>
      <c r="D118" s="101"/>
      <c r="E118" s="101"/>
      <c r="F118" s="104">
        <v>0.0194</v>
      </c>
      <c r="G118" s="103">
        <f t="shared" si="0"/>
        <v>76.733402</v>
      </c>
      <c r="H118" s="4"/>
      <c r="I118" s="5"/>
    </row>
    <row r="119" spans="1:9" s="1" customFormat="1" ht="24.75" customHeight="1">
      <c r="A119" s="14" t="s">
        <v>63</v>
      </c>
      <c r="B119" s="101" t="s">
        <v>92</v>
      </c>
      <c r="C119" s="101"/>
      <c r="D119" s="101"/>
      <c r="E119" s="101"/>
      <c r="F119" s="104">
        <f>F118*F78</f>
        <v>0.007139200000000001</v>
      </c>
      <c r="G119" s="103">
        <f t="shared" si="0"/>
        <v>28.237891936000004</v>
      </c>
      <c r="H119" s="4"/>
      <c r="I119" s="5"/>
    </row>
    <row r="120" spans="1:9" s="1" customFormat="1" ht="13.5" customHeight="1">
      <c r="A120" s="105"/>
      <c r="B120" s="84" t="s">
        <v>93</v>
      </c>
      <c r="C120" s="84"/>
      <c r="D120" s="84"/>
      <c r="E120" s="84"/>
      <c r="F120" s="106">
        <f>SUM(F115:F119)</f>
        <v>0.0710752</v>
      </c>
      <c r="G120" s="107">
        <f>SUM(G115:G119)</f>
        <v>281.125870816</v>
      </c>
      <c r="H120" s="4"/>
      <c r="I120" s="5"/>
    </row>
    <row r="121" spans="1:9" s="1" customFormat="1" ht="13.5" customHeight="1">
      <c r="A121" s="108"/>
      <c r="B121" s="109"/>
      <c r="C121" s="109"/>
      <c r="D121" s="109"/>
      <c r="E121" s="109"/>
      <c r="F121" s="110"/>
      <c r="G121" s="111"/>
      <c r="H121" s="4"/>
      <c r="I121" s="5"/>
    </row>
    <row r="122" spans="1:9" s="1" customFormat="1" ht="13.5" customHeight="1">
      <c r="A122" s="79" t="s">
        <v>94</v>
      </c>
      <c r="B122" s="79"/>
      <c r="C122" s="79"/>
      <c r="D122" s="79"/>
      <c r="E122" s="79"/>
      <c r="F122" s="79"/>
      <c r="G122" s="79"/>
      <c r="H122" s="4"/>
      <c r="I122" s="5"/>
    </row>
    <row r="123" spans="1:9" s="1" customFormat="1" ht="13.5" customHeight="1">
      <c r="A123" s="79"/>
      <c r="B123" s="79"/>
      <c r="C123" s="79"/>
      <c r="D123" s="79"/>
      <c r="E123" s="79"/>
      <c r="F123" s="79"/>
      <c r="G123" s="79"/>
      <c r="H123" s="4"/>
      <c r="I123" s="5"/>
    </row>
    <row r="124" spans="1:9" s="1" customFormat="1" ht="13.5" customHeight="1">
      <c r="A124" s="79"/>
      <c r="B124" s="79"/>
      <c r="C124" s="79"/>
      <c r="D124" s="79"/>
      <c r="E124" s="79"/>
      <c r="F124" s="79"/>
      <c r="G124" s="79"/>
      <c r="H124" s="4"/>
      <c r="I124" s="5"/>
    </row>
    <row r="125" spans="1:9" s="1" customFormat="1" ht="13.5" customHeight="1">
      <c r="A125" s="79"/>
      <c r="B125" s="79"/>
      <c r="C125" s="79"/>
      <c r="D125" s="79"/>
      <c r="E125" s="79"/>
      <c r="F125" s="79"/>
      <c r="G125" s="79"/>
      <c r="H125" s="4"/>
      <c r="I125" s="5"/>
    </row>
    <row r="126" spans="1:9" s="1" customFormat="1" ht="45.75" customHeight="1">
      <c r="A126" s="112" t="s">
        <v>95</v>
      </c>
      <c r="B126" s="112"/>
      <c r="C126" s="112"/>
      <c r="D126" s="112"/>
      <c r="E126" s="112"/>
      <c r="F126" s="112"/>
      <c r="G126" s="112"/>
      <c r="H126" s="4"/>
      <c r="I126" s="5"/>
    </row>
    <row r="127" spans="1:9" s="1" customFormat="1" ht="72" customHeight="1">
      <c r="A127" s="113" t="s">
        <v>96</v>
      </c>
      <c r="B127" s="113"/>
      <c r="C127" s="113"/>
      <c r="D127" s="113"/>
      <c r="E127" s="113"/>
      <c r="F127" s="113"/>
      <c r="G127" s="113"/>
      <c r="H127" s="4"/>
      <c r="I127" s="5"/>
    </row>
    <row r="128" spans="1:11" s="1" customFormat="1" ht="15.75" customHeight="1">
      <c r="A128" s="54" t="s">
        <v>97</v>
      </c>
      <c r="B128" s="54"/>
      <c r="C128" s="54"/>
      <c r="D128" s="54"/>
      <c r="E128" s="54"/>
      <c r="F128" s="54"/>
      <c r="G128" s="54"/>
      <c r="H128" s="4"/>
      <c r="I128" s="114"/>
      <c r="J128" s="115"/>
      <c r="K128" s="5"/>
    </row>
    <row r="129" spans="1:11" s="1" customFormat="1" ht="14.25">
      <c r="A129" s="116"/>
      <c r="B129" s="116"/>
      <c r="C129" s="116"/>
      <c r="D129" s="116"/>
      <c r="E129" s="116"/>
      <c r="F129" s="116"/>
      <c r="G129" s="116"/>
      <c r="H129" s="4"/>
      <c r="I129" s="5"/>
      <c r="J129" s="5"/>
      <c r="K129" s="5"/>
    </row>
    <row r="130" spans="1:11" s="1" customFormat="1" ht="24.75" customHeight="1">
      <c r="A130" s="67" t="s">
        <v>98</v>
      </c>
      <c r="B130" s="67"/>
      <c r="C130" s="67"/>
      <c r="D130" s="67"/>
      <c r="E130" s="67"/>
      <c r="F130" s="67"/>
      <c r="G130" s="67"/>
      <c r="H130" s="4"/>
      <c r="I130" s="5"/>
      <c r="J130" s="5"/>
      <c r="K130" s="5"/>
    </row>
    <row r="131" spans="1:11" s="1" customFormat="1" ht="14.25" customHeight="1">
      <c r="A131" s="116"/>
      <c r="B131" s="116"/>
      <c r="C131" s="116"/>
      <c r="D131" s="116"/>
      <c r="E131" s="116"/>
      <c r="F131" s="116"/>
      <c r="G131" s="116"/>
      <c r="H131" s="4"/>
      <c r="I131" s="5"/>
      <c r="J131" s="5"/>
      <c r="K131" s="5"/>
    </row>
    <row r="132" spans="1:11" s="1" customFormat="1" ht="13.5" customHeight="1">
      <c r="A132" s="69" t="s">
        <v>99</v>
      </c>
      <c r="B132" s="69"/>
      <c r="C132" s="69"/>
      <c r="D132" s="69"/>
      <c r="E132" s="69"/>
      <c r="F132" s="69"/>
      <c r="G132" s="117">
        <f>(F47+F110+G120)</f>
        <v>6929.134606752</v>
      </c>
      <c r="H132" s="4"/>
      <c r="I132" s="5"/>
      <c r="J132" s="5"/>
      <c r="K132" s="5"/>
    </row>
    <row r="133" spans="1:11" s="1" customFormat="1" ht="14.25" customHeight="1">
      <c r="A133" s="116"/>
      <c r="B133" s="116"/>
      <c r="C133" s="116"/>
      <c r="D133" s="116"/>
      <c r="E133" s="116"/>
      <c r="F133" s="116"/>
      <c r="G133" s="118"/>
      <c r="H133" s="4"/>
      <c r="I133" s="5"/>
      <c r="J133" s="5"/>
      <c r="K133" s="5"/>
    </row>
    <row r="134" spans="1:11" s="1" customFormat="1" ht="15.75" customHeight="1">
      <c r="A134" s="83" t="s">
        <v>100</v>
      </c>
      <c r="B134" s="83"/>
      <c r="C134" s="83"/>
      <c r="D134" s="83"/>
      <c r="E134" s="83"/>
      <c r="F134" s="83"/>
      <c r="G134" s="83"/>
      <c r="H134" s="4"/>
      <c r="I134" s="5"/>
      <c r="J134" s="5"/>
      <c r="K134" s="5"/>
    </row>
    <row r="135" spans="1:11" s="1" customFormat="1" ht="14.25">
      <c r="A135" s="116"/>
      <c r="B135" s="116"/>
      <c r="C135" s="116"/>
      <c r="D135" s="116"/>
      <c r="E135" s="116"/>
      <c r="F135" s="116"/>
      <c r="G135" s="116"/>
      <c r="H135" s="4"/>
      <c r="I135" s="5"/>
      <c r="J135" s="5"/>
      <c r="K135" s="5"/>
    </row>
    <row r="136" spans="1:11" s="1" customFormat="1" ht="25.5" customHeight="1">
      <c r="A136" s="57" t="s">
        <v>101</v>
      </c>
      <c r="B136" s="57" t="s">
        <v>102</v>
      </c>
      <c r="C136" s="57"/>
      <c r="D136" s="57"/>
      <c r="E136" s="57"/>
      <c r="F136" s="119" t="s">
        <v>48</v>
      </c>
      <c r="G136" s="57" t="s">
        <v>40</v>
      </c>
      <c r="H136" s="4"/>
      <c r="I136" s="5"/>
      <c r="J136" s="5"/>
      <c r="K136" s="5"/>
    </row>
    <row r="137" spans="1:11" s="1" customFormat="1" ht="13.5" customHeight="1">
      <c r="A137" s="14" t="s">
        <v>6</v>
      </c>
      <c r="B137" s="101" t="s">
        <v>103</v>
      </c>
      <c r="C137" s="101"/>
      <c r="D137" s="101"/>
      <c r="E137" s="101"/>
      <c r="F137" s="120">
        <v>0.0833</v>
      </c>
      <c r="G137" s="121">
        <f>G132*F137</f>
        <v>577.1969127424416</v>
      </c>
      <c r="H137" s="4"/>
      <c r="I137" s="122"/>
      <c r="J137" s="5"/>
      <c r="K137" s="5"/>
    </row>
    <row r="138" spans="1:11" s="1" customFormat="1" ht="13.5" customHeight="1">
      <c r="A138" s="123" t="s">
        <v>9</v>
      </c>
      <c r="B138" s="124" t="s">
        <v>104</v>
      </c>
      <c r="C138" s="124"/>
      <c r="D138" s="124"/>
      <c r="E138" s="124"/>
      <c r="F138" s="62">
        <v>0.0222</v>
      </c>
      <c r="G138" s="125">
        <f>(G132*F138)</f>
        <v>153.8267882698944</v>
      </c>
      <c r="H138" s="4"/>
      <c r="I138" s="126"/>
      <c r="J138" s="5"/>
      <c r="K138" s="5"/>
    </row>
    <row r="139" spans="1:11" s="1" customFormat="1" ht="13.5" customHeight="1">
      <c r="A139" s="123" t="s">
        <v>12</v>
      </c>
      <c r="B139" s="59" t="s">
        <v>105</v>
      </c>
      <c r="C139" s="59"/>
      <c r="D139" s="59"/>
      <c r="E139" s="59"/>
      <c r="F139" s="62">
        <v>0.0004</v>
      </c>
      <c r="G139" s="125">
        <f>(G132*F139)</f>
        <v>2.7716538427008</v>
      </c>
      <c r="H139" s="4"/>
      <c r="I139" s="5"/>
      <c r="J139" s="5"/>
      <c r="K139" s="5"/>
    </row>
    <row r="140" spans="1:11" s="1" customFormat="1" ht="13.5" customHeight="1">
      <c r="A140" s="123" t="s">
        <v>14</v>
      </c>
      <c r="B140" s="59" t="s">
        <v>106</v>
      </c>
      <c r="C140" s="59"/>
      <c r="D140" s="59"/>
      <c r="E140" s="59"/>
      <c r="F140" s="62">
        <v>0.0002</v>
      </c>
      <c r="G140" s="125">
        <f>(G132*F140)</f>
        <v>1.3858269213504</v>
      </c>
      <c r="H140" s="4"/>
      <c r="I140" s="5"/>
      <c r="J140" s="5"/>
      <c r="K140" s="5"/>
    </row>
    <row r="141" spans="1:11" s="1" customFormat="1" ht="13.5" customHeight="1">
      <c r="A141" s="123" t="s">
        <v>63</v>
      </c>
      <c r="B141" s="59" t="s">
        <v>107</v>
      </c>
      <c r="C141" s="59"/>
      <c r="D141" s="59"/>
      <c r="E141" s="59"/>
      <c r="F141" s="62">
        <v>0.0014000000000000002</v>
      </c>
      <c r="G141" s="125">
        <f>(G132*F141)</f>
        <v>9.700788449452801</v>
      </c>
      <c r="H141" s="4"/>
      <c r="I141" s="127">
        <f>(120/30)/12*1.5%</f>
        <v>0.004999999999999999</v>
      </c>
      <c r="J141" s="5"/>
      <c r="K141" s="5"/>
    </row>
    <row r="142" spans="1:11" s="1" customFormat="1" ht="13.5" customHeight="1">
      <c r="A142" s="128" t="s">
        <v>65</v>
      </c>
      <c r="B142" s="59" t="s">
        <v>108</v>
      </c>
      <c r="C142" s="59"/>
      <c r="D142" s="59"/>
      <c r="E142" s="59"/>
      <c r="F142" s="129">
        <v>0.0166</v>
      </c>
      <c r="G142" s="125">
        <f>(G132*F142)</f>
        <v>115.0236344720832</v>
      </c>
      <c r="H142" s="4"/>
      <c r="I142" s="5"/>
      <c r="J142" s="5"/>
      <c r="K142" s="5"/>
    </row>
    <row r="143" spans="1:11" s="1" customFormat="1" ht="13.5" customHeight="1">
      <c r="A143" s="130" t="s">
        <v>67</v>
      </c>
      <c r="B143" s="59" t="s">
        <v>109</v>
      </c>
      <c r="C143" s="59"/>
      <c r="D143" s="59"/>
      <c r="E143" s="59"/>
      <c r="F143" s="129"/>
      <c r="G143" s="125"/>
      <c r="H143" s="4"/>
      <c r="I143" s="5"/>
      <c r="J143" s="5"/>
      <c r="K143" s="5"/>
    </row>
    <row r="144" spans="1:11" s="1" customFormat="1" ht="13.5" customHeight="1">
      <c r="A144" s="105"/>
      <c r="B144" s="84" t="s">
        <v>93</v>
      </c>
      <c r="C144" s="84"/>
      <c r="D144" s="84"/>
      <c r="E144" s="84"/>
      <c r="F144" s="106">
        <f>SUM(F137:F142)</f>
        <v>0.1241</v>
      </c>
      <c r="G144" s="107">
        <f>SUM(G137:G142)</f>
        <v>859.9056046979231</v>
      </c>
      <c r="H144" s="4"/>
      <c r="I144" s="131"/>
      <c r="J144" s="5"/>
      <c r="K144" s="5"/>
    </row>
    <row r="145" spans="1:11" ht="14.25" customHeight="1">
      <c r="A145" s="5"/>
      <c r="B145" s="5"/>
      <c r="C145" s="5"/>
      <c r="D145" s="5"/>
      <c r="E145" s="5"/>
      <c r="F145" s="5"/>
      <c r="G145" s="5"/>
      <c r="H145" s="4"/>
      <c r="I145" s="5"/>
      <c r="J145" s="5"/>
      <c r="K145" s="5"/>
    </row>
    <row r="146" spans="1:11" s="1" customFormat="1" ht="75.75" customHeight="1">
      <c r="A146" s="132" t="s">
        <v>110</v>
      </c>
      <c r="B146" s="132"/>
      <c r="C146" s="132"/>
      <c r="D146" s="132"/>
      <c r="E146" s="132"/>
      <c r="F146" s="132"/>
      <c r="G146" s="132"/>
      <c r="H146" s="4"/>
      <c r="I146" s="5"/>
      <c r="J146" s="5"/>
      <c r="K146" s="5"/>
    </row>
    <row r="147" spans="1:11" s="1" customFormat="1" ht="72" customHeight="1">
      <c r="A147" s="133" t="s">
        <v>111</v>
      </c>
      <c r="B147" s="133"/>
      <c r="C147" s="133"/>
      <c r="D147" s="133"/>
      <c r="E147" s="133"/>
      <c r="F147" s="133"/>
      <c r="G147" s="133"/>
      <c r="H147" s="4"/>
      <c r="I147" s="5"/>
      <c r="J147" s="5"/>
      <c r="K147" s="5"/>
    </row>
    <row r="148" spans="1:11" s="1" customFormat="1" ht="113.25" customHeight="1">
      <c r="A148" s="133" t="s">
        <v>112</v>
      </c>
      <c r="B148" s="133"/>
      <c r="C148" s="133"/>
      <c r="D148" s="133"/>
      <c r="E148" s="133"/>
      <c r="F148" s="133"/>
      <c r="G148" s="133"/>
      <c r="H148" s="4"/>
      <c r="I148" s="5"/>
      <c r="J148" s="5"/>
      <c r="K148" s="5"/>
    </row>
    <row r="149" spans="1:11" s="1" customFormat="1" ht="171.75" customHeight="1">
      <c r="A149" s="133" t="s">
        <v>113</v>
      </c>
      <c r="B149" s="133"/>
      <c r="C149" s="133"/>
      <c r="D149" s="133"/>
      <c r="E149" s="133"/>
      <c r="F149" s="133"/>
      <c r="G149" s="133"/>
      <c r="H149" s="4"/>
      <c r="I149" s="5"/>
      <c r="J149" s="5"/>
      <c r="K149" s="5"/>
    </row>
    <row r="150" spans="1:11" s="1" customFormat="1" ht="134.25" customHeight="1">
      <c r="A150" s="133" t="s">
        <v>114</v>
      </c>
      <c r="B150" s="133"/>
      <c r="C150" s="133"/>
      <c r="D150" s="133"/>
      <c r="E150" s="133"/>
      <c r="F150" s="133"/>
      <c r="G150" s="133"/>
      <c r="H150" s="4"/>
      <c r="I150" s="5"/>
      <c r="J150" s="5"/>
      <c r="K150" s="5"/>
    </row>
    <row r="151" spans="1:11" s="1" customFormat="1" ht="47.25" customHeight="1">
      <c r="A151" s="133" t="s">
        <v>115</v>
      </c>
      <c r="B151" s="133"/>
      <c r="C151" s="133"/>
      <c r="D151" s="133"/>
      <c r="E151" s="133"/>
      <c r="F151" s="133"/>
      <c r="G151" s="133"/>
      <c r="H151" s="4"/>
      <c r="I151" s="5"/>
      <c r="J151" s="5"/>
      <c r="K151" s="5"/>
    </row>
    <row r="152" spans="1:11" s="1" customFormat="1" ht="14.25" customHeight="1">
      <c r="A152" s="5"/>
      <c r="B152" s="5"/>
      <c r="C152" s="5"/>
      <c r="D152" s="5"/>
      <c r="E152" s="5"/>
      <c r="F152" s="5"/>
      <c r="G152" s="5"/>
      <c r="H152" s="4"/>
      <c r="I152" s="5"/>
      <c r="J152" s="5"/>
      <c r="K152" s="5"/>
    </row>
    <row r="153" spans="1:11" s="1" customFormat="1" ht="15.75" customHeight="1">
      <c r="A153" s="83" t="s">
        <v>116</v>
      </c>
      <c r="B153" s="83"/>
      <c r="C153" s="83"/>
      <c r="D153" s="83"/>
      <c r="E153" s="83"/>
      <c r="F153" s="83"/>
      <c r="G153" s="83"/>
      <c r="H153" s="4"/>
      <c r="I153" s="5"/>
      <c r="J153" s="134"/>
      <c r="K153" s="5"/>
    </row>
    <row r="154" spans="1:11" s="1" customFormat="1" ht="14.25">
      <c r="A154" s="116"/>
      <c r="B154" s="116"/>
      <c r="C154" s="116"/>
      <c r="D154" s="116"/>
      <c r="E154" s="116"/>
      <c r="F154" s="116"/>
      <c r="G154" s="116"/>
      <c r="H154" s="4"/>
      <c r="I154" s="5"/>
      <c r="J154" s="5"/>
      <c r="K154" s="5"/>
    </row>
    <row r="155" spans="1:11" s="1" customFormat="1" ht="13.5" customHeight="1">
      <c r="A155" s="57" t="s">
        <v>117</v>
      </c>
      <c r="B155" s="57" t="s">
        <v>118</v>
      </c>
      <c r="C155" s="57"/>
      <c r="D155" s="57"/>
      <c r="E155" s="57"/>
      <c r="F155" s="119" t="s">
        <v>48</v>
      </c>
      <c r="G155" s="57" t="s">
        <v>40</v>
      </c>
      <c r="H155" s="4"/>
      <c r="I155" s="5"/>
      <c r="J155" s="5"/>
      <c r="K155" s="5"/>
    </row>
    <row r="156" spans="1:11" s="1" customFormat="1" ht="14.25" customHeight="1">
      <c r="A156" s="49" t="s">
        <v>6</v>
      </c>
      <c r="B156" s="59" t="s">
        <v>119</v>
      </c>
      <c r="C156" s="59"/>
      <c r="D156" s="59"/>
      <c r="E156" s="59"/>
      <c r="F156" s="60">
        <v>0</v>
      </c>
      <c r="G156" s="135">
        <v>0</v>
      </c>
      <c r="H156" s="4"/>
      <c r="I156" s="5"/>
      <c r="J156" s="5"/>
      <c r="K156" s="5"/>
    </row>
    <row r="157" spans="1:11" s="1" customFormat="1" ht="13.5" customHeight="1">
      <c r="A157" s="21" t="s">
        <v>120</v>
      </c>
      <c r="B157" s="21"/>
      <c r="C157" s="21"/>
      <c r="D157" s="21"/>
      <c r="E157" s="21"/>
      <c r="F157" s="106">
        <v>0</v>
      </c>
      <c r="G157" s="136">
        <f>G156</f>
        <v>0</v>
      </c>
      <c r="H157" s="4"/>
      <c r="I157" s="5"/>
      <c r="J157" s="5"/>
      <c r="K157" s="5"/>
    </row>
    <row r="158" spans="1:11" s="1" customFormat="1" ht="13.5" customHeight="1">
      <c r="A158" s="66" t="s">
        <v>121</v>
      </c>
      <c r="B158" s="66"/>
      <c r="C158" s="66"/>
      <c r="D158" s="66"/>
      <c r="E158" s="66"/>
      <c r="F158" s="66"/>
      <c r="G158" s="66"/>
      <c r="H158" s="4"/>
      <c r="I158" s="5"/>
      <c r="J158" s="5"/>
      <c r="K158" s="5"/>
    </row>
    <row r="159" spans="1:11" s="1" customFormat="1" ht="14.25">
      <c r="A159" s="66"/>
      <c r="B159" s="66"/>
      <c r="C159" s="66"/>
      <c r="D159" s="66"/>
      <c r="E159" s="66"/>
      <c r="F159" s="66"/>
      <c r="G159" s="66"/>
      <c r="H159" s="4"/>
      <c r="I159" s="5"/>
      <c r="J159" s="5"/>
      <c r="K159" s="5"/>
    </row>
    <row r="160" spans="1:11" s="1" customFormat="1" ht="14.25">
      <c r="A160" s="137"/>
      <c r="B160" s="12"/>
      <c r="C160" s="12"/>
      <c r="D160" s="12"/>
      <c r="E160" s="12"/>
      <c r="F160" s="138"/>
      <c r="G160" s="139"/>
      <c r="H160" s="4"/>
      <c r="I160" s="5"/>
      <c r="J160" s="5"/>
      <c r="K160" s="5"/>
    </row>
    <row r="161" spans="1:11" s="1" customFormat="1" ht="13.5" customHeight="1">
      <c r="A161" s="27" t="s">
        <v>122</v>
      </c>
      <c r="B161" s="27"/>
      <c r="C161" s="27"/>
      <c r="D161" s="27"/>
      <c r="E161" s="27"/>
      <c r="F161" s="27"/>
      <c r="G161" s="27"/>
      <c r="H161" s="4"/>
      <c r="I161" s="5"/>
      <c r="J161" s="5"/>
      <c r="K161" s="5"/>
    </row>
    <row r="162" spans="1:11" s="1" customFormat="1" ht="14.25" customHeight="1">
      <c r="A162" s="140"/>
      <c r="B162" s="140"/>
      <c r="C162" s="140"/>
      <c r="D162" s="140"/>
      <c r="E162" s="140"/>
      <c r="F162" s="140"/>
      <c r="G162" s="140"/>
      <c r="H162" s="4"/>
      <c r="I162" s="5"/>
      <c r="J162" s="5"/>
      <c r="K162" s="5"/>
    </row>
    <row r="163" spans="1:11" s="1" customFormat="1" ht="14.25">
      <c r="A163" s="57">
        <v>4</v>
      </c>
      <c r="B163" s="141" t="s">
        <v>123</v>
      </c>
      <c r="C163" s="141"/>
      <c r="D163" s="141"/>
      <c r="E163" s="141"/>
      <c r="F163" s="21"/>
      <c r="G163" s="57" t="s">
        <v>40</v>
      </c>
      <c r="H163" s="4"/>
      <c r="I163" s="5"/>
      <c r="J163" s="5"/>
      <c r="K163" s="5"/>
    </row>
    <row r="164" spans="1:11" s="1" customFormat="1" ht="13.5" customHeight="1">
      <c r="A164" s="49" t="s">
        <v>101</v>
      </c>
      <c r="B164" s="59" t="s">
        <v>124</v>
      </c>
      <c r="C164" s="59"/>
      <c r="D164" s="59"/>
      <c r="E164" s="59"/>
      <c r="F164" s="142">
        <f>F144</f>
        <v>0.1241</v>
      </c>
      <c r="G164" s="143">
        <f>G144</f>
        <v>859.9056046979231</v>
      </c>
      <c r="H164" s="4"/>
      <c r="I164" s="5"/>
      <c r="J164" s="5"/>
      <c r="K164" s="5"/>
    </row>
    <row r="165" spans="1:11" s="1" customFormat="1" ht="13.5" customHeight="1">
      <c r="A165" s="123" t="s">
        <v>117</v>
      </c>
      <c r="B165" s="59" t="s">
        <v>118</v>
      </c>
      <c r="C165" s="59"/>
      <c r="D165" s="59"/>
      <c r="E165" s="59"/>
      <c r="F165" s="62"/>
      <c r="G165" s="144">
        <f>G157</f>
        <v>0</v>
      </c>
      <c r="H165" s="4"/>
      <c r="I165" s="5"/>
      <c r="J165" s="5"/>
      <c r="K165" s="5"/>
    </row>
    <row r="166" spans="1:11" s="1" customFormat="1" ht="13.5" customHeight="1">
      <c r="A166" s="105"/>
      <c r="B166" s="84" t="s">
        <v>93</v>
      </c>
      <c r="C166" s="84"/>
      <c r="D166" s="84"/>
      <c r="E166" s="84"/>
      <c r="F166" s="145">
        <f>F164</f>
        <v>0.1241</v>
      </c>
      <c r="G166" s="107">
        <f>G164+G165</f>
        <v>859.9056046979231</v>
      </c>
      <c r="H166" s="4"/>
      <c r="I166" s="5"/>
      <c r="J166" s="5"/>
      <c r="K166" s="5"/>
    </row>
    <row r="167" spans="1:11" ht="14.25" customHeight="1">
      <c r="A167" s="5"/>
      <c r="B167" s="5"/>
      <c r="C167" s="5"/>
      <c r="D167" s="5"/>
      <c r="E167" s="5"/>
      <c r="F167" s="5"/>
      <c r="G167" s="5"/>
      <c r="H167" s="4"/>
      <c r="I167" s="5"/>
      <c r="J167" s="5"/>
      <c r="K167" s="5"/>
    </row>
    <row r="168" spans="1:11" s="1" customFormat="1" ht="15.75" customHeight="1">
      <c r="A168" s="54" t="s">
        <v>125</v>
      </c>
      <c r="B168" s="54"/>
      <c r="C168" s="54"/>
      <c r="D168" s="54"/>
      <c r="E168" s="54"/>
      <c r="F168" s="54"/>
      <c r="G168" s="54"/>
      <c r="H168" s="4"/>
      <c r="I168" s="5"/>
      <c r="J168" s="5"/>
      <c r="K168" s="5"/>
    </row>
    <row r="169" spans="1:11" ht="14.25">
      <c r="A169" s="5"/>
      <c r="B169" s="5"/>
      <c r="C169" s="5"/>
      <c r="D169" s="5"/>
      <c r="E169" s="5"/>
      <c r="F169" s="5"/>
      <c r="G169" s="5"/>
      <c r="H169" s="4"/>
      <c r="I169" s="5"/>
      <c r="J169" s="5"/>
      <c r="K169" s="5"/>
    </row>
    <row r="170" spans="1:11" s="1" customFormat="1" ht="13.5" customHeight="1">
      <c r="A170" s="21">
        <v>5</v>
      </c>
      <c r="B170" s="21" t="s">
        <v>126</v>
      </c>
      <c r="C170" s="21"/>
      <c r="D170" s="21"/>
      <c r="E170" s="21"/>
      <c r="F170" s="21" t="s">
        <v>40</v>
      </c>
      <c r="G170" s="21"/>
      <c r="H170" s="4"/>
      <c r="I170" s="5"/>
      <c r="J170" s="5"/>
      <c r="K170" s="5"/>
    </row>
    <row r="171" spans="1:11" s="1" customFormat="1" ht="13.5" customHeight="1">
      <c r="A171" s="14" t="s">
        <v>6</v>
      </c>
      <c r="B171" s="101" t="s">
        <v>127</v>
      </c>
      <c r="C171" s="101"/>
      <c r="D171" s="101"/>
      <c r="E171" s="101"/>
      <c r="F171" s="125">
        <v>15.28</v>
      </c>
      <c r="G171" s="125"/>
      <c r="H171" s="4"/>
      <c r="I171" s="5"/>
      <c r="J171" s="5"/>
      <c r="K171" s="5"/>
    </row>
    <row r="172" spans="1:11" s="1" customFormat="1" ht="13.5" customHeight="1">
      <c r="A172" s="14" t="s">
        <v>9</v>
      </c>
      <c r="B172" s="101" t="s">
        <v>128</v>
      </c>
      <c r="C172" s="101"/>
      <c r="D172" s="101"/>
      <c r="E172" s="101"/>
      <c r="F172" s="125"/>
      <c r="G172" s="125"/>
      <c r="H172" s="4"/>
      <c r="I172" s="5"/>
      <c r="J172" s="5"/>
      <c r="K172" s="5"/>
    </row>
    <row r="173" spans="1:11" s="1" customFormat="1" ht="13.5" customHeight="1">
      <c r="A173" s="14" t="s">
        <v>12</v>
      </c>
      <c r="B173" s="101" t="s">
        <v>129</v>
      </c>
      <c r="C173" s="101"/>
      <c r="D173" s="101"/>
      <c r="E173" s="101"/>
      <c r="F173" s="125"/>
      <c r="G173" s="125"/>
      <c r="H173" s="4"/>
      <c r="I173" s="5"/>
      <c r="J173" s="5"/>
      <c r="K173" s="5"/>
    </row>
    <row r="174" spans="1:11" s="1" customFormat="1" ht="13.5" customHeight="1">
      <c r="A174" s="14" t="s">
        <v>14</v>
      </c>
      <c r="B174" s="101" t="s">
        <v>130</v>
      </c>
      <c r="C174" s="101"/>
      <c r="D174" s="101"/>
      <c r="E174" s="101"/>
      <c r="F174" s="101"/>
      <c r="G174" s="101"/>
      <c r="H174" s="4"/>
      <c r="I174" s="5"/>
      <c r="J174" s="5"/>
      <c r="K174" s="5"/>
    </row>
    <row r="175" spans="1:11" s="1" customFormat="1" ht="13.5" customHeight="1">
      <c r="A175" s="146"/>
      <c r="B175" s="21" t="s">
        <v>42</v>
      </c>
      <c r="C175" s="21"/>
      <c r="D175" s="21"/>
      <c r="E175" s="21"/>
      <c r="F175" s="147">
        <f>SUM(F171:F174)</f>
        <v>15.28</v>
      </c>
      <c r="G175" s="147"/>
      <c r="H175" s="4"/>
      <c r="I175" s="5"/>
      <c r="J175" s="5"/>
      <c r="K175" s="5"/>
    </row>
    <row r="176" spans="1:11" ht="14.25" customHeight="1">
      <c r="A176" s="5"/>
      <c r="B176" s="5"/>
      <c r="C176" s="5"/>
      <c r="D176" s="5"/>
      <c r="E176" s="5"/>
      <c r="F176" s="5"/>
      <c r="G176" s="5"/>
      <c r="H176" s="4"/>
      <c r="I176" s="5"/>
      <c r="J176" s="5"/>
      <c r="K176" s="5"/>
    </row>
    <row r="177" spans="1:11" s="1" customFormat="1" ht="13.5" customHeight="1">
      <c r="A177" s="79" t="s">
        <v>131</v>
      </c>
      <c r="B177" s="79"/>
      <c r="C177" s="79"/>
      <c r="D177" s="79"/>
      <c r="E177" s="79"/>
      <c r="F177" s="79"/>
      <c r="G177" s="79"/>
      <c r="H177" s="4"/>
      <c r="I177" s="5"/>
      <c r="J177" s="5"/>
      <c r="K177" s="5"/>
    </row>
    <row r="178" spans="1:11" s="1" customFormat="1" ht="14.25" customHeight="1">
      <c r="A178" s="42"/>
      <c r="B178" s="5"/>
      <c r="C178" s="5"/>
      <c r="D178" s="5"/>
      <c r="E178" s="5"/>
      <c r="F178" s="5"/>
      <c r="G178" s="5"/>
      <c r="H178" s="4"/>
      <c r="I178" s="5"/>
      <c r="J178" s="5"/>
      <c r="K178" s="5"/>
    </row>
    <row r="179" spans="1:11" s="1" customFormat="1" ht="15.75" customHeight="1">
      <c r="A179" s="148" t="s">
        <v>132</v>
      </c>
      <c r="B179" s="148"/>
      <c r="C179" s="148"/>
      <c r="D179" s="148"/>
      <c r="E179" s="148"/>
      <c r="F179" s="148"/>
      <c r="G179" s="148"/>
      <c r="H179" s="4"/>
      <c r="I179" s="5"/>
      <c r="J179" s="5"/>
      <c r="K179" s="5"/>
    </row>
    <row r="180" spans="1:11" s="1" customFormat="1" ht="14.25">
      <c r="A180" s="149"/>
      <c r="B180" s="149"/>
      <c r="C180" s="149"/>
      <c r="D180" s="149"/>
      <c r="E180" s="149"/>
      <c r="F180" s="149"/>
      <c r="G180" s="149"/>
      <c r="H180" s="4"/>
      <c r="I180" s="5"/>
      <c r="J180" s="5"/>
      <c r="K180" s="5"/>
    </row>
    <row r="181" spans="1:11" s="1" customFormat="1" ht="29.25" customHeight="1">
      <c r="A181" s="69" t="s">
        <v>133</v>
      </c>
      <c r="B181" s="69"/>
      <c r="C181" s="69"/>
      <c r="D181" s="69"/>
      <c r="E181" s="69"/>
      <c r="F181" s="69"/>
      <c r="G181" s="150">
        <f>F47+F110+G120+G166+F175</f>
        <v>7804.320211449923</v>
      </c>
      <c r="H181" s="4"/>
      <c r="I181" s="5"/>
      <c r="J181" s="5"/>
      <c r="K181" s="5"/>
    </row>
    <row r="182" spans="1:11" s="1" customFormat="1" ht="14.25" customHeight="1">
      <c r="A182" s="5"/>
      <c r="B182" s="11"/>
      <c r="C182" s="11"/>
      <c r="D182" s="11"/>
      <c r="E182" s="11"/>
      <c r="F182" s="11"/>
      <c r="G182" s="151">
        <f>G181+G184</f>
        <v>8038.44981779342</v>
      </c>
      <c r="H182" s="4"/>
      <c r="I182" s="5"/>
      <c r="J182" s="5"/>
      <c r="K182" s="5"/>
    </row>
    <row r="183" spans="1:11" s="1" customFormat="1" ht="13.5" customHeight="1">
      <c r="A183" s="52">
        <v>6</v>
      </c>
      <c r="B183" s="152" t="s">
        <v>134</v>
      </c>
      <c r="C183" s="152"/>
      <c r="D183" s="152"/>
      <c r="E183" s="152"/>
      <c r="F183" s="152" t="s">
        <v>48</v>
      </c>
      <c r="G183" s="153" t="s">
        <v>40</v>
      </c>
      <c r="H183" s="4"/>
      <c r="I183" s="5"/>
      <c r="J183" s="5"/>
      <c r="K183" s="5"/>
    </row>
    <row r="184" spans="1:11" s="1" customFormat="1" ht="13.5" customHeight="1">
      <c r="A184" s="154" t="s">
        <v>6</v>
      </c>
      <c r="B184" s="155" t="s">
        <v>135</v>
      </c>
      <c r="C184" s="155"/>
      <c r="D184" s="155"/>
      <c r="E184" s="155"/>
      <c r="F184" s="156">
        <v>0.03</v>
      </c>
      <c r="G184" s="157">
        <f>G181*F184</f>
        <v>234.12960634349767</v>
      </c>
      <c r="H184" s="4"/>
      <c r="I184" s="5"/>
      <c r="J184" s="5"/>
      <c r="K184" s="5"/>
    </row>
    <row r="185" spans="1:11" s="1" customFormat="1" ht="13.5" customHeight="1">
      <c r="A185" s="158" t="s">
        <v>9</v>
      </c>
      <c r="B185" s="36" t="s">
        <v>136</v>
      </c>
      <c r="C185" s="36"/>
      <c r="D185" s="36"/>
      <c r="E185" s="36"/>
      <c r="F185" s="159">
        <v>0.08599</v>
      </c>
      <c r="G185" s="160">
        <f>(G181+G184)*F185</f>
        <v>691.2262998320562</v>
      </c>
      <c r="H185" s="161"/>
      <c r="I185" s="5"/>
      <c r="J185" s="5"/>
      <c r="K185" s="5"/>
    </row>
    <row r="186" spans="1:11" s="1" customFormat="1" ht="13.5" customHeight="1">
      <c r="A186" s="158" t="s">
        <v>12</v>
      </c>
      <c r="B186" s="36" t="s">
        <v>137</v>
      </c>
      <c r="C186" s="36"/>
      <c r="D186" s="36"/>
      <c r="E186" s="36"/>
      <c r="F186" s="159"/>
      <c r="G186" s="160"/>
      <c r="H186" s="4"/>
      <c r="I186" s="4"/>
      <c r="J186" s="5"/>
      <c r="K186" s="5"/>
    </row>
    <row r="187" spans="1:11" s="1" customFormat="1" ht="13.5" customHeight="1">
      <c r="A187" s="158"/>
      <c r="B187" s="36" t="s">
        <v>138</v>
      </c>
      <c r="C187" s="36"/>
      <c r="D187" s="36"/>
      <c r="E187" s="36"/>
      <c r="F187" s="159">
        <v>0.076</v>
      </c>
      <c r="G187" s="160">
        <f aca="true" t="shared" si="1" ref="G187:G189">SUM($G$181,$G$184,$G$185)/0.8575*F187</f>
        <v>773.7089037195758</v>
      </c>
      <c r="H187" s="4"/>
      <c r="I187" s="5"/>
      <c r="J187" s="5"/>
      <c r="K187" s="5"/>
    </row>
    <row r="188" spans="1:11" s="1" customFormat="1" ht="13.5" customHeight="1">
      <c r="A188" s="158"/>
      <c r="B188" s="36" t="s">
        <v>139</v>
      </c>
      <c r="C188" s="36"/>
      <c r="D188" s="36"/>
      <c r="E188" s="36"/>
      <c r="F188" s="159">
        <v>0.0165</v>
      </c>
      <c r="G188" s="160">
        <f t="shared" si="1"/>
        <v>167.97627514964475</v>
      </c>
      <c r="H188" s="4"/>
      <c r="I188" s="5"/>
      <c r="J188" s="5"/>
      <c r="K188" s="5"/>
    </row>
    <row r="189" spans="1:11" s="1" customFormat="1" ht="13.5" customHeight="1">
      <c r="A189" s="158"/>
      <c r="B189" s="36" t="s">
        <v>140</v>
      </c>
      <c r="C189" s="36"/>
      <c r="D189" s="36"/>
      <c r="E189" s="36"/>
      <c r="F189" s="159">
        <v>0.05</v>
      </c>
      <c r="G189" s="160">
        <f t="shared" si="1"/>
        <v>509.01901560498413</v>
      </c>
      <c r="H189" s="4"/>
      <c r="I189" s="5"/>
      <c r="J189" s="5"/>
      <c r="K189" s="5"/>
    </row>
    <row r="190" spans="1:11" s="1" customFormat="1" ht="13.5" customHeight="1">
      <c r="A190" s="162"/>
      <c r="B190" s="163" t="s">
        <v>42</v>
      </c>
      <c r="C190" s="163"/>
      <c r="D190" s="163"/>
      <c r="E190" s="163"/>
      <c r="F190" s="164">
        <f>SUM(F184:F189)</f>
        <v>0.25849</v>
      </c>
      <c r="G190" s="53">
        <f>SUM(G184:G189)</f>
        <v>2376.060100649758</v>
      </c>
      <c r="H190" s="4"/>
      <c r="I190" s="5"/>
      <c r="J190" s="5"/>
      <c r="K190" s="5"/>
    </row>
    <row r="191" spans="1:11" ht="14.25" customHeight="1">
      <c r="A191" s="5"/>
      <c r="B191" s="5"/>
      <c r="C191" s="5"/>
      <c r="D191" s="5"/>
      <c r="E191" s="5"/>
      <c r="F191" s="5"/>
      <c r="G191" s="5"/>
      <c r="H191" s="4"/>
      <c r="I191" s="5"/>
      <c r="J191" s="5"/>
      <c r="K191" s="5"/>
    </row>
    <row r="192" spans="1:11" s="1" customFormat="1" ht="14.25">
      <c r="A192" s="31" t="s">
        <v>141</v>
      </c>
      <c r="B192" s="31"/>
      <c r="C192" s="31"/>
      <c r="D192" s="31"/>
      <c r="E192" s="31"/>
      <c r="F192" s="31"/>
      <c r="G192" s="31"/>
      <c r="H192" s="4"/>
      <c r="I192" s="5"/>
      <c r="J192" s="5"/>
      <c r="K192" s="5"/>
    </row>
    <row r="193" spans="1:11" s="1" customFormat="1" ht="15.75" customHeight="1">
      <c r="A193" s="31" t="s">
        <v>142</v>
      </c>
      <c r="B193" s="31"/>
      <c r="C193" s="31"/>
      <c r="D193" s="31"/>
      <c r="E193" s="31"/>
      <c r="F193" s="31"/>
      <c r="G193" s="31"/>
      <c r="H193" s="4"/>
      <c r="I193" s="5"/>
      <c r="J193" s="5"/>
      <c r="K193" s="5"/>
    </row>
    <row r="194" spans="1:11" s="1" customFormat="1" ht="14.25">
      <c r="A194" s="149" t="s">
        <v>143</v>
      </c>
      <c r="B194" s="149"/>
      <c r="C194" s="149"/>
      <c r="D194" s="149"/>
      <c r="E194" s="149"/>
      <c r="F194" s="149"/>
      <c r="G194" s="149"/>
      <c r="H194" s="4"/>
      <c r="I194" s="5"/>
      <c r="J194" s="5"/>
      <c r="K194" s="5"/>
    </row>
    <row r="195" spans="1:11" s="1" customFormat="1" ht="14.25">
      <c r="A195" s="149" t="s">
        <v>144</v>
      </c>
      <c r="B195" s="149"/>
      <c r="C195" s="149"/>
      <c r="D195" s="149"/>
      <c r="E195" s="149"/>
      <c r="F195" s="149"/>
      <c r="G195" s="149"/>
      <c r="H195" s="4"/>
      <c r="I195" s="5"/>
      <c r="J195" s="5"/>
      <c r="K195" s="5"/>
    </row>
    <row r="196" spans="1:11" s="1" customFormat="1" ht="45.75" customHeight="1">
      <c r="A196" s="165" t="s">
        <v>145</v>
      </c>
      <c r="B196" s="165"/>
      <c r="C196" s="165"/>
      <c r="D196" s="165"/>
      <c r="E196" s="165"/>
      <c r="F196" s="165"/>
      <c r="G196" s="165"/>
      <c r="H196" s="4"/>
      <c r="I196" s="5"/>
      <c r="J196" s="5"/>
      <c r="K196" s="5"/>
    </row>
    <row r="197" spans="1:11" s="1" customFormat="1" ht="49.5" customHeight="1">
      <c r="A197" s="166" t="s">
        <v>146</v>
      </c>
      <c r="B197" s="166"/>
      <c r="C197" s="166"/>
      <c r="D197" s="166"/>
      <c r="E197" s="166"/>
      <c r="F197" s="166"/>
      <c r="G197" s="166"/>
      <c r="H197" s="4"/>
      <c r="I197" s="5"/>
      <c r="J197" s="5"/>
      <c r="K197" s="5"/>
    </row>
    <row r="198" spans="1:11" s="1" customFormat="1" ht="14.25">
      <c r="A198" s="149"/>
      <c r="B198" s="11"/>
      <c r="C198" s="11"/>
      <c r="D198" s="11"/>
      <c r="E198" s="11"/>
      <c r="F198" s="11"/>
      <c r="G198" s="11"/>
      <c r="H198" s="4"/>
      <c r="I198" s="5"/>
      <c r="J198" s="5"/>
      <c r="K198" s="5"/>
    </row>
    <row r="199" spans="1:11" s="1" customFormat="1" ht="13.5" customHeight="1">
      <c r="A199" s="27" t="s">
        <v>147</v>
      </c>
      <c r="B199" s="27"/>
      <c r="C199" s="27"/>
      <c r="D199" s="27"/>
      <c r="E199" s="27"/>
      <c r="F199" s="27"/>
      <c r="G199" s="27"/>
      <c r="H199" s="4"/>
      <c r="I199" s="5"/>
      <c r="J199" s="5"/>
      <c r="K199" s="5"/>
    </row>
    <row r="200" spans="1:11" s="1" customFormat="1" ht="14.25" customHeight="1">
      <c r="A200" s="33"/>
      <c r="B200" s="33"/>
      <c r="C200" s="33"/>
      <c r="D200" s="33"/>
      <c r="E200" s="33"/>
      <c r="F200" s="33"/>
      <c r="G200" s="33"/>
      <c r="H200" s="4"/>
      <c r="I200" s="5"/>
      <c r="J200" s="5"/>
      <c r="K200" s="5"/>
    </row>
    <row r="201" spans="1:11" s="1" customFormat="1" ht="24.75" customHeight="1">
      <c r="A201" s="167"/>
      <c r="B201" s="98" t="s">
        <v>148</v>
      </c>
      <c r="C201" s="98"/>
      <c r="D201" s="98"/>
      <c r="E201" s="98"/>
      <c r="F201" s="98" t="s">
        <v>149</v>
      </c>
      <c r="G201" s="98"/>
      <c r="H201" s="4"/>
      <c r="I201" s="5"/>
      <c r="J201" s="5"/>
      <c r="K201" s="5"/>
    </row>
    <row r="202" spans="1:11" s="1" customFormat="1" ht="18.75" customHeight="1">
      <c r="A202" s="35" t="s">
        <v>6</v>
      </c>
      <c r="B202" s="36" t="s">
        <v>150</v>
      </c>
      <c r="C202" s="36"/>
      <c r="D202" s="36"/>
      <c r="E202" s="36"/>
      <c r="F202" s="168">
        <f>F47</f>
        <v>3955.33</v>
      </c>
      <c r="G202" s="168"/>
      <c r="H202" s="4"/>
      <c r="I202" s="5"/>
      <c r="J202" s="5"/>
      <c r="K202" s="5"/>
    </row>
    <row r="203" spans="1:11" s="1" customFormat="1" ht="13.5" customHeight="1">
      <c r="A203" s="35" t="s">
        <v>9</v>
      </c>
      <c r="B203" s="36" t="s">
        <v>151</v>
      </c>
      <c r="C203" s="36"/>
      <c r="D203" s="36"/>
      <c r="E203" s="36"/>
      <c r="F203" s="168">
        <f>F110</f>
        <v>2692.6787359359996</v>
      </c>
      <c r="G203" s="168"/>
      <c r="H203" s="4"/>
      <c r="I203" s="5"/>
      <c r="J203" s="5"/>
      <c r="K203" s="5"/>
    </row>
    <row r="204" spans="1:11" s="1" customFormat="1" ht="13.5" customHeight="1">
      <c r="A204" s="35" t="s">
        <v>12</v>
      </c>
      <c r="B204" s="36" t="s">
        <v>152</v>
      </c>
      <c r="C204" s="36"/>
      <c r="D204" s="36"/>
      <c r="E204" s="36"/>
      <c r="F204" s="168">
        <f>G120</f>
        <v>281.125870816</v>
      </c>
      <c r="G204" s="168"/>
      <c r="H204" s="4"/>
      <c r="I204" s="5"/>
      <c r="J204" s="5"/>
      <c r="K204" s="5"/>
    </row>
    <row r="205" spans="1:11" s="1" customFormat="1" ht="13.5" customHeight="1">
      <c r="A205" s="35" t="s">
        <v>14</v>
      </c>
      <c r="B205" s="36" t="s">
        <v>153</v>
      </c>
      <c r="C205" s="36"/>
      <c r="D205" s="36"/>
      <c r="E205" s="36"/>
      <c r="F205" s="168">
        <f>G166</f>
        <v>859.9056046979231</v>
      </c>
      <c r="G205" s="168"/>
      <c r="H205" s="4"/>
      <c r="I205" s="5"/>
      <c r="J205" s="5"/>
      <c r="K205" s="5"/>
    </row>
    <row r="206" spans="1:11" s="1" customFormat="1" ht="13.5" customHeight="1">
      <c r="A206" s="35" t="s">
        <v>63</v>
      </c>
      <c r="B206" s="36" t="s">
        <v>154</v>
      </c>
      <c r="C206" s="36"/>
      <c r="D206" s="36"/>
      <c r="E206" s="36"/>
      <c r="F206" s="168">
        <f>F175</f>
        <v>15.28</v>
      </c>
      <c r="G206" s="168"/>
      <c r="H206" s="4"/>
      <c r="I206" s="5"/>
      <c r="J206" s="5"/>
      <c r="K206" s="5"/>
    </row>
    <row r="207" spans="1:11" s="1" customFormat="1" ht="13.5" customHeight="1">
      <c r="A207" s="169" t="s">
        <v>155</v>
      </c>
      <c r="B207" s="169"/>
      <c r="C207" s="169"/>
      <c r="D207" s="169"/>
      <c r="E207" s="169"/>
      <c r="F207" s="117">
        <f>F202+F203+F204+F205+F206</f>
        <v>7804.320211449923</v>
      </c>
      <c r="G207" s="117"/>
      <c r="H207" s="4"/>
      <c r="I207" s="5"/>
      <c r="J207" s="5"/>
      <c r="K207" s="5"/>
    </row>
    <row r="208" spans="1:11" s="1" customFormat="1" ht="13.5" customHeight="1">
      <c r="A208" s="35" t="s">
        <v>65</v>
      </c>
      <c r="B208" s="36" t="s">
        <v>156</v>
      </c>
      <c r="C208" s="36"/>
      <c r="D208" s="36"/>
      <c r="E208" s="36"/>
      <c r="F208" s="168">
        <f>G190</f>
        <v>2376.060100649758</v>
      </c>
      <c r="G208" s="168"/>
      <c r="H208" s="4"/>
      <c r="I208" s="5"/>
      <c r="J208" s="5"/>
      <c r="K208" s="5"/>
    </row>
    <row r="209" spans="1:11" s="1" customFormat="1" ht="13.5" customHeight="1">
      <c r="A209" s="22" t="s">
        <v>157</v>
      </c>
      <c r="B209" s="22"/>
      <c r="C209" s="22"/>
      <c r="D209" s="22"/>
      <c r="E209" s="22"/>
      <c r="F209" s="170">
        <f>F207+F208</f>
        <v>10180.380312099682</v>
      </c>
      <c r="G209" s="170"/>
      <c r="H209" s="171"/>
      <c r="I209" s="5"/>
      <c r="J209" s="5"/>
      <c r="K209" s="5"/>
    </row>
    <row r="210" spans="1:11" s="1" customFormat="1" ht="14.25" customHeight="1">
      <c r="A210" s="172"/>
      <c r="B210" s="172"/>
      <c r="C210" s="172"/>
      <c r="D210" s="172"/>
      <c r="E210" s="172"/>
      <c r="F210" s="172"/>
      <c r="G210" s="172"/>
      <c r="H210" s="4"/>
      <c r="I210" s="5"/>
      <c r="J210" s="5"/>
      <c r="K210" s="5"/>
    </row>
    <row r="211" spans="1:11" s="1" customFormat="1" ht="13.5" customHeight="1">
      <c r="A211" s="27" t="s">
        <v>158</v>
      </c>
      <c r="B211" s="27"/>
      <c r="C211" s="27"/>
      <c r="D211" s="27"/>
      <c r="E211" s="27"/>
      <c r="F211" s="27"/>
      <c r="G211" s="27"/>
      <c r="H211" s="4"/>
      <c r="I211" s="5"/>
      <c r="J211" s="5"/>
      <c r="K211" s="5"/>
    </row>
    <row r="212" spans="1:11" ht="14.25" customHeight="1">
      <c r="A212" s="5"/>
      <c r="B212" s="5"/>
      <c r="C212" s="5"/>
      <c r="D212" s="5"/>
      <c r="E212" s="5"/>
      <c r="F212" s="5"/>
      <c r="G212" s="5"/>
      <c r="H212" s="4"/>
      <c r="I212" s="5"/>
      <c r="J212" s="5"/>
      <c r="K212" s="5"/>
    </row>
    <row r="213" spans="1:11" s="1" customFormat="1" ht="36" customHeight="1">
      <c r="A213" s="21" t="s">
        <v>159</v>
      </c>
      <c r="B213" s="21"/>
      <c r="C213" s="21" t="s">
        <v>160</v>
      </c>
      <c r="D213" s="21" t="s">
        <v>161</v>
      </c>
      <c r="E213" s="21" t="s">
        <v>162</v>
      </c>
      <c r="F213" s="21" t="s">
        <v>163</v>
      </c>
      <c r="G213" s="21" t="s">
        <v>164</v>
      </c>
      <c r="H213" s="4"/>
      <c r="I213" s="5"/>
      <c r="J213" s="5"/>
      <c r="K213" s="5"/>
    </row>
    <row r="214" spans="1:11" s="1" customFormat="1" ht="60.75" customHeight="1">
      <c r="A214" s="14" t="s">
        <v>165</v>
      </c>
      <c r="B214" s="173">
        <f>F33</f>
        <v>0</v>
      </c>
      <c r="C214" s="174">
        <f>F209</f>
        <v>10180.380312099682</v>
      </c>
      <c r="D214" s="14">
        <v>1</v>
      </c>
      <c r="E214" s="174">
        <f>C214*D214</f>
        <v>10180.380312099682</v>
      </c>
      <c r="F214" s="175">
        <v>1</v>
      </c>
      <c r="G214" s="174">
        <f>E214*F214</f>
        <v>10180.380312099682</v>
      </c>
      <c r="H214" s="4"/>
      <c r="I214" s="5"/>
      <c r="J214" s="5"/>
      <c r="K214" s="5"/>
    </row>
    <row r="215" spans="1:11" s="1" customFormat="1" ht="13.5" customHeight="1">
      <c r="A215" s="21" t="s">
        <v>166</v>
      </c>
      <c r="B215" s="21"/>
      <c r="C215" s="21"/>
      <c r="D215" s="21"/>
      <c r="E215" s="21"/>
      <c r="F215" s="21"/>
      <c r="G215" s="176">
        <f>G214</f>
        <v>10180.380312099682</v>
      </c>
      <c r="H215" s="4"/>
      <c r="I215" s="5"/>
      <c r="J215" s="5"/>
      <c r="K215" s="5"/>
    </row>
    <row r="216" spans="1:11" ht="14.25" customHeight="1">
      <c r="A216" s="5"/>
      <c r="B216" s="5"/>
      <c r="C216" s="5"/>
      <c r="D216" s="5"/>
      <c r="E216" s="5"/>
      <c r="F216" s="5"/>
      <c r="G216" s="5"/>
      <c r="H216" s="4"/>
      <c r="I216" s="5"/>
      <c r="J216" s="5"/>
      <c r="K216" s="5"/>
    </row>
    <row r="217" spans="1:11" s="1" customFormat="1" ht="15.75" customHeight="1">
      <c r="A217" s="54" t="s">
        <v>167</v>
      </c>
      <c r="B217" s="54"/>
      <c r="C217" s="54"/>
      <c r="D217" s="54"/>
      <c r="E217" s="54"/>
      <c r="F217" s="54"/>
      <c r="G217" s="54"/>
      <c r="H217" s="4"/>
      <c r="I217" s="5"/>
      <c r="J217" s="5"/>
      <c r="K217" s="5"/>
    </row>
    <row r="218" spans="1:11" ht="14.25">
      <c r="A218" s="5"/>
      <c r="B218" s="5"/>
      <c r="C218" s="5"/>
      <c r="D218" s="5"/>
      <c r="E218" s="5"/>
      <c r="F218" s="5"/>
      <c r="G218" s="5"/>
      <c r="H218" s="4"/>
      <c r="I218" s="5"/>
      <c r="J218" s="5"/>
      <c r="K218" s="5"/>
    </row>
    <row r="219" spans="1:11" s="1" customFormat="1" ht="13.5" customHeight="1">
      <c r="A219" s="146"/>
      <c r="B219" s="21" t="s">
        <v>168</v>
      </c>
      <c r="C219" s="21"/>
      <c r="D219" s="21"/>
      <c r="E219" s="21"/>
      <c r="F219" s="21"/>
      <c r="G219" s="21"/>
      <c r="H219" s="4"/>
      <c r="I219" s="5"/>
      <c r="J219" s="5"/>
      <c r="K219" s="5"/>
    </row>
    <row r="220" spans="1:11" s="1" customFormat="1" ht="13.5" customHeight="1">
      <c r="A220" s="146"/>
      <c r="B220" s="177" t="s">
        <v>169</v>
      </c>
      <c r="C220" s="177"/>
      <c r="D220" s="177"/>
      <c r="E220" s="177"/>
      <c r="F220" s="21" t="s">
        <v>170</v>
      </c>
      <c r="G220" s="21"/>
      <c r="H220" s="4"/>
      <c r="I220" s="5"/>
      <c r="J220" s="5"/>
      <c r="K220" s="5"/>
    </row>
    <row r="221" spans="1:11" s="1" customFormat="1" ht="14.25" customHeight="1">
      <c r="A221" s="58" t="s">
        <v>6</v>
      </c>
      <c r="B221" s="178" t="s">
        <v>171</v>
      </c>
      <c r="C221" s="178"/>
      <c r="D221" s="178"/>
      <c r="E221" s="178"/>
      <c r="F221" s="179">
        <f>E214</f>
        <v>10180.380312099682</v>
      </c>
      <c r="G221" s="179"/>
      <c r="H221" s="4"/>
      <c r="I221" s="5"/>
      <c r="J221" s="5"/>
      <c r="K221" s="5"/>
    </row>
    <row r="222" spans="1:11" s="1" customFormat="1" ht="36" customHeight="1">
      <c r="A222" s="14" t="s">
        <v>9</v>
      </c>
      <c r="B222" s="178" t="s">
        <v>172</v>
      </c>
      <c r="C222" s="178"/>
      <c r="D222" s="178"/>
      <c r="E222" s="178"/>
      <c r="F222" s="179">
        <f>G215</f>
        <v>10180.380312099682</v>
      </c>
      <c r="G222" s="179"/>
      <c r="H222" s="4"/>
      <c r="I222" s="5"/>
      <c r="J222" s="5"/>
      <c r="K222" s="5"/>
    </row>
    <row r="223" spans="1:11" s="1" customFormat="1" ht="43.5" customHeight="1">
      <c r="A223" s="14" t="s">
        <v>12</v>
      </c>
      <c r="B223" s="36" t="s">
        <v>173</v>
      </c>
      <c r="C223" s="36"/>
      <c r="D223" s="36"/>
      <c r="E223" s="36"/>
      <c r="F223" s="180">
        <f>F222*12</f>
        <v>122164.56374519618</v>
      </c>
      <c r="G223" s="180"/>
      <c r="H223" s="4"/>
      <c r="I223" s="5"/>
      <c r="J223" s="5"/>
      <c r="K223" s="5"/>
    </row>
    <row r="224" spans="1:11" ht="14.25" customHeight="1">
      <c r="A224" s="5"/>
      <c r="B224" s="5"/>
      <c r="C224" s="5"/>
      <c r="D224" s="5"/>
      <c r="E224" s="5"/>
      <c r="F224" s="5"/>
      <c r="G224" s="5"/>
      <c r="H224" s="4"/>
      <c r="I224" s="5"/>
      <c r="J224" s="5"/>
      <c r="K224" s="5"/>
    </row>
    <row r="225" spans="1:7" ht="81" customHeight="1">
      <c r="A225" s="181" t="s">
        <v>174</v>
      </c>
      <c r="B225" s="181"/>
      <c r="C225" s="181"/>
      <c r="D225" s="181"/>
      <c r="E225" s="181"/>
      <c r="F225" s="181"/>
      <c r="G225" s="181"/>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2"/>
    <mergeCell ref="A43: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2:G102"/>
    <mergeCell ref="A104:G104"/>
    <mergeCell ref="B106:E106"/>
    <mergeCell ref="F106:G106"/>
    <mergeCell ref="B107:E107"/>
    <mergeCell ref="F107:G107"/>
    <mergeCell ref="B108:E108"/>
    <mergeCell ref="F108:G108"/>
    <mergeCell ref="B109:E109"/>
    <mergeCell ref="F109:G109"/>
    <mergeCell ref="A110:E110"/>
    <mergeCell ref="F110:G110"/>
    <mergeCell ref="A112:G112"/>
    <mergeCell ref="B114:E114"/>
    <mergeCell ref="B115:E115"/>
    <mergeCell ref="B116:E116"/>
    <mergeCell ref="B117:E117"/>
    <mergeCell ref="B118:E118"/>
    <mergeCell ref="B119:E119"/>
    <mergeCell ref="B120:E120"/>
    <mergeCell ref="A122:G125"/>
    <mergeCell ref="A126:G126"/>
    <mergeCell ref="A127:G127"/>
    <mergeCell ref="A128:G128"/>
    <mergeCell ref="A130:G130"/>
    <mergeCell ref="A132:F132"/>
    <mergeCell ref="A134:G134"/>
    <mergeCell ref="B136:E136"/>
    <mergeCell ref="B137:E137"/>
    <mergeCell ref="B138:E138"/>
    <mergeCell ref="B139:E139"/>
    <mergeCell ref="B140:E140"/>
    <mergeCell ref="B141:E141"/>
    <mergeCell ref="B142:E142"/>
    <mergeCell ref="B143:E143"/>
    <mergeCell ref="B144:E144"/>
    <mergeCell ref="A146:G146"/>
    <mergeCell ref="A147:G147"/>
    <mergeCell ref="A148:G148"/>
    <mergeCell ref="A149:G149"/>
    <mergeCell ref="A150:G150"/>
    <mergeCell ref="A151:G151"/>
    <mergeCell ref="A153:G153"/>
    <mergeCell ref="B155:E155"/>
    <mergeCell ref="B156:E156"/>
    <mergeCell ref="A157:E157"/>
    <mergeCell ref="A158:G159"/>
    <mergeCell ref="A161:G161"/>
    <mergeCell ref="A162:G162"/>
    <mergeCell ref="B163:E163"/>
    <mergeCell ref="B164:E164"/>
    <mergeCell ref="B165:E165"/>
    <mergeCell ref="B166:E166"/>
    <mergeCell ref="A168:G168"/>
    <mergeCell ref="B170:E170"/>
    <mergeCell ref="F170:G170"/>
    <mergeCell ref="B171:E171"/>
    <mergeCell ref="F171:G171"/>
    <mergeCell ref="B172:E172"/>
    <mergeCell ref="F172:G172"/>
    <mergeCell ref="B173:E173"/>
    <mergeCell ref="F173:G173"/>
    <mergeCell ref="B174:E174"/>
    <mergeCell ref="F174:G174"/>
    <mergeCell ref="B175:E175"/>
    <mergeCell ref="F175:G175"/>
    <mergeCell ref="A177:G177"/>
    <mergeCell ref="A179:G179"/>
    <mergeCell ref="A181:F181"/>
    <mergeCell ref="B183:E183"/>
    <mergeCell ref="B184:E184"/>
    <mergeCell ref="B185:E185"/>
    <mergeCell ref="B186:E186"/>
    <mergeCell ref="B187:E187"/>
    <mergeCell ref="B188:E188"/>
    <mergeCell ref="B189:E189"/>
    <mergeCell ref="B190:E190"/>
    <mergeCell ref="A192:G192"/>
    <mergeCell ref="A193:G193"/>
    <mergeCell ref="A196:G196"/>
    <mergeCell ref="A197:G197"/>
    <mergeCell ref="A199:G199"/>
    <mergeCell ref="B201:E201"/>
    <mergeCell ref="F201:G201"/>
    <mergeCell ref="B202:E202"/>
    <mergeCell ref="F202:G202"/>
    <mergeCell ref="B203:E203"/>
    <mergeCell ref="F203:G203"/>
    <mergeCell ref="B204:E204"/>
    <mergeCell ref="F204:G204"/>
    <mergeCell ref="B205:E205"/>
    <mergeCell ref="F205:G205"/>
    <mergeCell ref="B206:E206"/>
    <mergeCell ref="F206:G206"/>
    <mergeCell ref="A207:E207"/>
    <mergeCell ref="F207:G207"/>
    <mergeCell ref="B208:E208"/>
    <mergeCell ref="F208:G208"/>
    <mergeCell ref="A209:E209"/>
    <mergeCell ref="F209:G209"/>
    <mergeCell ref="A211:G211"/>
    <mergeCell ref="A213:B213"/>
    <mergeCell ref="A215:F215"/>
    <mergeCell ref="A217:G217"/>
    <mergeCell ref="B219:G219"/>
    <mergeCell ref="B220:E220"/>
    <mergeCell ref="F220:G220"/>
    <mergeCell ref="B221:E221"/>
    <mergeCell ref="F221:G221"/>
    <mergeCell ref="B222:E222"/>
    <mergeCell ref="F222:G222"/>
    <mergeCell ref="B223:E223"/>
    <mergeCell ref="F223:G223"/>
    <mergeCell ref="A225:G225"/>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xl/worksheets/sheet2.xml><?xml version="1.0" encoding="utf-8"?>
<worksheet xmlns="http://schemas.openxmlformats.org/spreadsheetml/2006/main" xmlns:r="http://schemas.openxmlformats.org/officeDocument/2006/relationships">
  <dimension ref="A1:BL225"/>
  <sheetViews>
    <sheetView zoomScale="95" zoomScaleNormal="95" workbookViewId="0" topLeftCell="A88">
      <selection activeCell="I106" sqref="I106"/>
    </sheetView>
  </sheetViews>
  <sheetFormatPr defaultColWidth="9.00390625" defaultRowHeight="14.25"/>
  <cols>
    <col min="1" max="1" width="12.25390625" style="1" customWidth="1"/>
    <col min="2" max="2" width="11.00390625" style="1" customWidth="1"/>
    <col min="3" max="3" width="12.75390625" style="1" customWidth="1"/>
    <col min="4" max="4" width="13.375" style="1" customWidth="1"/>
    <col min="5" max="5" width="12.75390625" style="1" customWidth="1"/>
    <col min="6" max="6" width="16.125" style="1" customWidth="1"/>
    <col min="7" max="7" width="36.2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c r="G14" s="18"/>
      <c r="H14" s="4"/>
      <c r="I14" s="5"/>
      <c r="J14" s="5"/>
      <c r="K14" s="5"/>
    </row>
    <row r="15" spans="1:11" ht="13.5" customHeight="1">
      <c r="A15" s="14" t="s">
        <v>14</v>
      </c>
      <c r="B15" s="19" t="s">
        <v>15</v>
      </c>
      <c r="C15" s="19"/>
      <c r="D15" s="19"/>
      <c r="E15" s="19"/>
      <c r="F15" s="20">
        <v>12</v>
      </c>
      <c r="G15" s="20"/>
      <c r="H15" s="4"/>
      <c r="I15" s="5"/>
      <c r="J15" s="5"/>
      <c r="K15" s="5"/>
    </row>
    <row r="16" spans="1:11" ht="14.25">
      <c r="A16" s="3" t="s">
        <v>16</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17</v>
      </c>
      <c r="B19" s="22" t="s">
        <v>18</v>
      </c>
      <c r="C19" s="22"/>
      <c r="D19" s="22"/>
      <c r="E19" s="22"/>
      <c r="F19" s="22" t="s">
        <v>19</v>
      </c>
      <c r="G19" s="22"/>
      <c r="H19" s="4"/>
      <c r="I19" s="5"/>
      <c r="J19" s="5"/>
      <c r="K19" s="5"/>
    </row>
    <row r="20" spans="1:11" ht="45" customHeight="1">
      <c r="A20" s="14" t="s">
        <v>20</v>
      </c>
      <c r="B20" s="23" t="s">
        <v>175</v>
      </c>
      <c r="C20" s="23"/>
      <c r="D20" s="23"/>
      <c r="E20" s="23"/>
      <c r="F20" s="23" t="s">
        <v>176</v>
      </c>
      <c r="G20" s="23"/>
      <c r="H20" s="4"/>
      <c r="I20" s="5"/>
      <c r="J20" s="5"/>
      <c r="K20" s="5"/>
    </row>
    <row r="21" spans="1:11" ht="14.25">
      <c r="A21" s="24"/>
      <c r="B21" s="24"/>
      <c r="C21" s="24"/>
      <c r="D21" s="24"/>
      <c r="E21" s="24"/>
      <c r="F21" s="24"/>
      <c r="G21" s="24"/>
      <c r="H21" s="4"/>
      <c r="I21" s="5"/>
      <c r="J21" s="5"/>
      <c r="K21" s="5"/>
    </row>
    <row r="22" spans="1:11" ht="13.5" customHeight="1">
      <c r="A22" s="25" t="s">
        <v>177</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178</v>
      </c>
      <c r="B24" s="25"/>
      <c r="C24" s="25"/>
      <c r="D24" s="25"/>
      <c r="E24" s="25"/>
      <c r="F24" s="25"/>
      <c r="G24" s="25"/>
      <c r="H24" s="4"/>
      <c r="I24" s="5"/>
      <c r="J24" s="5"/>
      <c r="K24" s="5"/>
    </row>
    <row r="25" spans="1:11" ht="14.25">
      <c r="A25" s="25"/>
      <c r="B25" s="25"/>
      <c r="C25" s="25"/>
      <c r="D25" s="25"/>
      <c r="E25" s="25"/>
      <c r="F25" s="25"/>
      <c r="G25" s="25"/>
      <c r="H25" s="4"/>
      <c r="I25" s="5"/>
      <c r="J25" s="5"/>
      <c r="K25" s="5"/>
    </row>
    <row r="26" spans="1:11" ht="13.5" customHeight="1">
      <c r="A26" s="182" t="s">
        <v>179</v>
      </c>
      <c r="B26" s="182"/>
      <c r="C26" s="182"/>
      <c r="D26" s="182"/>
      <c r="E26" s="182"/>
      <c r="F26" s="182"/>
      <c r="G26" s="182"/>
      <c r="H26" s="4"/>
      <c r="I26" s="5"/>
      <c r="J26" s="5"/>
      <c r="K26" s="5"/>
    </row>
    <row r="27" spans="1:11" ht="14.25" customHeight="1">
      <c r="A27" s="27" t="s">
        <v>25</v>
      </c>
      <c r="B27" s="27"/>
      <c r="C27" s="27"/>
      <c r="D27" s="27"/>
      <c r="E27" s="27"/>
      <c r="F27" s="27"/>
      <c r="G27" s="27"/>
      <c r="H27" s="4"/>
      <c r="I27" s="5"/>
      <c r="J27" s="5"/>
      <c r="K27" s="5"/>
    </row>
    <row r="28" spans="1:11" ht="14.25">
      <c r="A28" s="28"/>
      <c r="B28" s="26"/>
      <c r="C28" s="29"/>
      <c r="D28" s="26"/>
      <c r="E28" s="26"/>
      <c r="F28" s="26"/>
      <c r="G28" s="26"/>
      <c r="H28" s="4"/>
      <c r="I28" s="5"/>
      <c r="J28" s="5"/>
      <c r="K28" s="5"/>
    </row>
    <row r="29" spans="1:11" ht="14.25" customHeight="1">
      <c r="A29" s="30" t="s">
        <v>26</v>
      </c>
      <c r="B29" s="30"/>
      <c r="C29" s="30"/>
      <c r="D29" s="30"/>
      <c r="E29" s="30"/>
      <c r="F29" s="30"/>
      <c r="G29" s="30"/>
      <c r="H29" s="4"/>
      <c r="I29" s="5"/>
      <c r="J29" s="5"/>
      <c r="K29" s="5"/>
    </row>
    <row r="30" spans="1:11" ht="14.25">
      <c r="A30" s="31" t="s">
        <v>27</v>
      </c>
      <c r="B30" s="31"/>
      <c r="C30" s="31"/>
      <c r="D30" s="31"/>
      <c r="E30" s="31"/>
      <c r="F30" s="31"/>
      <c r="G30" s="31"/>
      <c r="H30" s="4"/>
      <c r="I30" s="5"/>
      <c r="J30" s="5"/>
      <c r="K30" s="5"/>
    </row>
    <row r="31" spans="1:11" ht="14.25">
      <c r="A31" s="32"/>
      <c r="B31" s="33"/>
      <c r="C31" s="33"/>
      <c r="D31" s="33"/>
      <c r="E31" s="33"/>
      <c r="F31" s="33"/>
      <c r="G31" s="33"/>
      <c r="H31" s="4"/>
      <c r="I31" s="5"/>
      <c r="J31" s="5"/>
      <c r="K31" s="5"/>
    </row>
    <row r="32" spans="1:11" ht="13.5" customHeight="1">
      <c r="A32" s="34" t="s">
        <v>28</v>
      </c>
      <c r="B32" s="34"/>
      <c r="C32" s="34"/>
      <c r="D32" s="34"/>
      <c r="E32" s="34"/>
      <c r="F32" s="34"/>
      <c r="G32" s="34"/>
      <c r="H32" s="4"/>
      <c r="I32" s="5"/>
      <c r="J32" s="5"/>
      <c r="K32" s="5"/>
    </row>
    <row r="33" spans="1:11" ht="14.25" customHeight="1">
      <c r="A33" s="35">
        <v>1</v>
      </c>
      <c r="B33" s="36" t="s">
        <v>29</v>
      </c>
      <c r="C33" s="36"/>
      <c r="D33" s="36"/>
      <c r="E33" s="36"/>
      <c r="F33" s="37">
        <f>B20</f>
        <v>0</v>
      </c>
      <c r="G33" s="37"/>
      <c r="H33" s="4"/>
      <c r="I33" s="5"/>
      <c r="J33" s="5"/>
      <c r="K33" s="5"/>
    </row>
    <row r="34" spans="1:11" ht="13.5" customHeight="1">
      <c r="A34" s="35">
        <v>2</v>
      </c>
      <c r="B34" s="36" t="s">
        <v>30</v>
      </c>
      <c r="C34" s="36"/>
      <c r="D34" s="36"/>
      <c r="E34" s="36"/>
      <c r="F34" s="38" t="s">
        <v>180</v>
      </c>
      <c r="G34" s="38"/>
      <c r="H34" s="4"/>
      <c r="I34" s="5"/>
      <c r="J34" s="5"/>
      <c r="K34" s="5"/>
    </row>
    <row r="35" spans="1:11" ht="13.5" customHeight="1">
      <c r="A35" s="35">
        <v>3</v>
      </c>
      <c r="B35" s="36" t="s">
        <v>32</v>
      </c>
      <c r="C35" s="36"/>
      <c r="D35" s="36"/>
      <c r="E35" s="36"/>
      <c r="F35" s="39">
        <v>1388.1</v>
      </c>
      <c r="G35" s="39"/>
      <c r="H35" s="4"/>
      <c r="I35" s="5"/>
      <c r="J35" s="5"/>
      <c r="K35" s="5"/>
    </row>
    <row r="36" spans="1:11" ht="13.5" customHeight="1">
      <c r="A36" s="35">
        <v>4</v>
      </c>
      <c r="B36" s="36" t="s">
        <v>33</v>
      </c>
      <c r="C36" s="36"/>
      <c r="D36" s="36"/>
      <c r="E36" s="36"/>
      <c r="F36" s="40"/>
      <c r="G36" s="40"/>
      <c r="H36" s="4"/>
      <c r="I36" s="5"/>
      <c r="J36" s="5"/>
      <c r="K36" s="5"/>
    </row>
    <row r="37" spans="1:11" ht="14.25">
      <c r="A37" s="41"/>
      <c r="B37" s="42"/>
      <c r="C37" s="42"/>
      <c r="D37" s="42"/>
      <c r="E37" s="42"/>
      <c r="F37" s="43"/>
      <c r="G37" s="43"/>
      <c r="H37" s="4"/>
      <c r="I37" s="5"/>
      <c r="J37" s="5"/>
      <c r="K37" s="5"/>
    </row>
    <row r="38" spans="1:11" ht="14.25" customHeight="1">
      <c r="A38" s="44" t="s">
        <v>34</v>
      </c>
      <c r="B38" s="44"/>
      <c r="C38" s="44"/>
      <c r="D38" s="44"/>
      <c r="E38" s="44"/>
      <c r="F38" s="44"/>
      <c r="G38" s="44"/>
      <c r="H38" s="4"/>
      <c r="I38" s="5"/>
      <c r="J38" s="5"/>
      <c r="K38" s="5"/>
    </row>
    <row r="39" spans="1:11" ht="14.25">
      <c r="A39" s="45"/>
      <c r="B39" s="45"/>
      <c r="C39" s="45"/>
      <c r="D39" s="45"/>
      <c r="E39" s="45"/>
      <c r="F39" s="45"/>
      <c r="G39" s="45"/>
      <c r="H39" s="4"/>
      <c r="I39" s="5"/>
      <c r="J39" s="5"/>
      <c r="K39" s="5"/>
    </row>
    <row r="40" spans="1:11" ht="13.5" customHeight="1">
      <c r="A40" s="46" t="s">
        <v>35</v>
      </c>
      <c r="B40" s="46"/>
      <c r="C40" s="46"/>
      <c r="D40" s="46"/>
      <c r="E40" s="46"/>
      <c r="F40" s="46"/>
      <c r="G40" s="46"/>
      <c r="H40" s="4"/>
      <c r="I40" s="5"/>
      <c r="J40" s="5"/>
      <c r="K40" s="5"/>
    </row>
    <row r="41" spans="1:11" ht="13.5" customHeight="1">
      <c r="A41" s="46"/>
      <c r="B41" s="46"/>
      <c r="C41" s="46"/>
      <c r="D41" s="46"/>
      <c r="E41" s="46"/>
      <c r="F41" s="46"/>
      <c r="G41" s="46"/>
      <c r="H41" s="4"/>
      <c r="I41" s="5"/>
      <c r="J41" s="5"/>
      <c r="K41" s="5"/>
    </row>
    <row r="42" spans="1:11" ht="21.75" customHeight="1">
      <c r="A42" s="183" t="s">
        <v>181</v>
      </c>
      <c r="B42" s="183"/>
      <c r="C42" s="183"/>
      <c r="D42" s="183"/>
      <c r="E42" s="183"/>
      <c r="F42" s="183"/>
      <c r="G42" s="183"/>
      <c r="H42" s="4"/>
      <c r="I42" s="5"/>
      <c r="J42" s="5"/>
      <c r="K42" s="5"/>
    </row>
    <row r="43" spans="1:11" ht="14.25">
      <c r="A43" s="183" t="s">
        <v>37</v>
      </c>
      <c r="B43" s="183"/>
      <c r="C43" s="183"/>
      <c r="D43" s="183"/>
      <c r="E43" s="183"/>
      <c r="F43" s="183"/>
      <c r="G43" s="183"/>
      <c r="H43" s="4"/>
      <c r="I43" s="5"/>
      <c r="J43" s="5"/>
      <c r="K43" s="5"/>
    </row>
    <row r="44" spans="1:11" ht="14.25">
      <c r="A44" s="48" t="s">
        <v>38</v>
      </c>
      <c r="B44" s="48"/>
      <c r="C44" s="48"/>
      <c r="D44" s="48"/>
      <c r="E44" s="48"/>
      <c r="F44" s="48"/>
      <c r="G44" s="48"/>
      <c r="H44" s="4"/>
      <c r="I44" s="5"/>
      <c r="J44" s="5"/>
      <c r="K44" s="5"/>
    </row>
    <row r="45" spans="1:11" ht="13.5" customHeight="1">
      <c r="A45" s="21">
        <v>1</v>
      </c>
      <c r="B45" s="22" t="s">
        <v>39</v>
      </c>
      <c r="C45" s="22"/>
      <c r="D45" s="22"/>
      <c r="E45" s="22"/>
      <c r="F45" s="22" t="s">
        <v>40</v>
      </c>
      <c r="G45" s="22"/>
      <c r="H45" s="4"/>
      <c r="I45" s="5"/>
      <c r="J45" s="5"/>
      <c r="K45" s="5"/>
    </row>
    <row r="46" spans="1:11" ht="13.5" customHeight="1">
      <c r="A46" s="49" t="s">
        <v>6</v>
      </c>
      <c r="B46" s="50" t="s">
        <v>41</v>
      </c>
      <c r="C46" s="50"/>
      <c r="D46" s="50"/>
      <c r="E46" s="50"/>
      <c r="F46" s="51">
        <f>F35</f>
        <v>1388.1</v>
      </c>
      <c r="G46" s="51"/>
      <c r="H46" s="4"/>
      <c r="I46" s="5"/>
      <c r="J46" s="5"/>
      <c r="K46" s="5"/>
    </row>
    <row r="47" spans="1:11" ht="13.5" customHeight="1">
      <c r="A47" s="52" t="s">
        <v>42</v>
      </c>
      <c r="B47" s="52"/>
      <c r="C47" s="52"/>
      <c r="D47" s="52"/>
      <c r="E47" s="52"/>
      <c r="F47" s="53">
        <f>SUM(F46)</f>
        <v>1388.1</v>
      </c>
      <c r="G47" s="53"/>
      <c r="H47" s="4"/>
      <c r="I47" s="5"/>
      <c r="J47" s="5"/>
      <c r="K47" s="5"/>
    </row>
    <row r="48" spans="1:11" ht="13.5" customHeight="1">
      <c r="A48" s="46" t="s">
        <v>43</v>
      </c>
      <c r="B48" s="46"/>
      <c r="C48" s="46"/>
      <c r="D48" s="46"/>
      <c r="E48" s="46"/>
      <c r="F48" s="46"/>
      <c r="G48" s="46"/>
      <c r="H48" s="4"/>
      <c r="I48" s="5"/>
      <c r="J48" s="5"/>
      <c r="K48" s="5"/>
    </row>
    <row r="49" spans="1:11" ht="14.25">
      <c r="A49" s="46"/>
      <c r="B49" s="46"/>
      <c r="C49" s="46"/>
      <c r="D49" s="46"/>
      <c r="E49" s="46"/>
      <c r="F49" s="46"/>
      <c r="G49" s="46"/>
      <c r="H49" s="4"/>
      <c r="I49" s="5"/>
      <c r="J49" s="5"/>
      <c r="K49" s="5"/>
    </row>
    <row r="50" spans="1:11" s="1" customFormat="1" ht="14.25" customHeight="1">
      <c r="A50" s="54" t="s">
        <v>44</v>
      </c>
      <c r="B50" s="54"/>
      <c r="C50" s="54"/>
      <c r="D50" s="54"/>
      <c r="E50" s="54"/>
      <c r="F50" s="54"/>
      <c r="G50" s="54"/>
      <c r="H50" s="4"/>
      <c r="I50" s="5"/>
      <c r="J50" s="5"/>
      <c r="K50" s="5"/>
    </row>
    <row r="51" spans="1:11" s="1" customFormat="1" ht="14.25">
      <c r="A51" s="32"/>
      <c r="B51" s="33"/>
      <c r="C51" s="33"/>
      <c r="D51" s="33"/>
      <c r="E51" s="33"/>
      <c r="F51" s="33"/>
      <c r="G51" s="33"/>
      <c r="H51" s="4"/>
      <c r="I51" s="5"/>
      <c r="J51" s="5"/>
      <c r="K51" s="5"/>
    </row>
    <row r="52" spans="1:11" s="1" customFormat="1" ht="13.5" customHeight="1">
      <c r="A52" s="55" t="s">
        <v>45</v>
      </c>
      <c r="B52" s="55"/>
      <c r="C52" s="55"/>
      <c r="D52" s="55"/>
      <c r="E52" s="55"/>
      <c r="F52" s="55"/>
      <c r="G52" s="55"/>
      <c r="H52" s="4"/>
      <c r="I52" s="5"/>
      <c r="J52" s="5"/>
      <c r="K52" s="5"/>
    </row>
    <row r="53" spans="1:11" s="1" customFormat="1" ht="14.25" customHeight="1">
      <c r="A53" s="56"/>
      <c r="B53" s="56"/>
      <c r="C53" s="56"/>
      <c r="D53" s="56"/>
      <c r="E53" s="56"/>
      <c r="F53" s="56"/>
      <c r="G53" s="56"/>
      <c r="H53" s="4"/>
      <c r="I53" s="5"/>
      <c r="J53" s="5"/>
      <c r="K53" s="5"/>
    </row>
    <row r="54" spans="1:11" s="1" customFormat="1" ht="23.25" customHeight="1">
      <c r="A54" s="57" t="s">
        <v>46</v>
      </c>
      <c r="B54" s="57" t="s">
        <v>47</v>
      </c>
      <c r="C54" s="57"/>
      <c r="D54" s="57"/>
      <c r="E54" s="57"/>
      <c r="F54" s="57" t="s">
        <v>48</v>
      </c>
      <c r="G54" s="57" t="s">
        <v>40</v>
      </c>
      <c r="H54" s="4"/>
      <c r="I54" s="5"/>
      <c r="J54" s="5"/>
      <c r="K54" s="5"/>
    </row>
    <row r="55" spans="1:11" s="1" customFormat="1" ht="13.5" customHeight="1">
      <c r="A55" s="58" t="s">
        <v>6</v>
      </c>
      <c r="B55" s="59" t="s">
        <v>49</v>
      </c>
      <c r="C55" s="59"/>
      <c r="D55" s="59"/>
      <c r="E55" s="59"/>
      <c r="F55" s="60">
        <v>0.0833</v>
      </c>
      <c r="G55" s="61">
        <f>F47*F55</f>
        <v>115.62872999999999</v>
      </c>
      <c r="H55" s="4"/>
      <c r="I55" s="5"/>
      <c r="J55" s="5"/>
      <c r="K55" s="5"/>
    </row>
    <row r="56" spans="1:11" s="1" customFormat="1" ht="13.5" customHeight="1">
      <c r="A56" s="58" t="s">
        <v>9</v>
      </c>
      <c r="B56" s="59" t="s">
        <v>50</v>
      </c>
      <c r="C56" s="59"/>
      <c r="D56" s="59"/>
      <c r="E56" s="59"/>
      <c r="F56" s="62">
        <v>0.0833</v>
      </c>
      <c r="G56" s="61">
        <f>F47*F56</f>
        <v>115.62872999999999</v>
      </c>
      <c r="H56" s="4"/>
      <c r="I56" s="5"/>
      <c r="J56" s="5"/>
      <c r="K56" s="5"/>
    </row>
    <row r="57" spans="1:11" s="1" customFormat="1" ht="13.5" customHeight="1">
      <c r="A57" s="14" t="s">
        <v>12</v>
      </c>
      <c r="B57" s="63" t="s">
        <v>51</v>
      </c>
      <c r="C57" s="63"/>
      <c r="D57" s="63"/>
      <c r="E57" s="63"/>
      <c r="F57" s="62">
        <v>0.0278</v>
      </c>
      <c r="G57" s="61">
        <f>F47*F57</f>
        <v>38.58917999999999</v>
      </c>
      <c r="H57" s="4"/>
      <c r="I57" s="5"/>
      <c r="J57" s="5"/>
      <c r="K57" s="5"/>
    </row>
    <row r="58" spans="1:11" s="1" customFormat="1" ht="13.5" customHeight="1">
      <c r="A58" s="21" t="s">
        <v>42</v>
      </c>
      <c r="B58" s="21"/>
      <c r="C58" s="21"/>
      <c r="D58" s="21"/>
      <c r="E58" s="21"/>
      <c r="F58" s="64">
        <f>F55+F56+F57</f>
        <v>0.1944</v>
      </c>
      <c r="G58" s="65">
        <f>G55+G56+G57</f>
        <v>269.84664</v>
      </c>
      <c r="H58" s="4"/>
      <c r="I58" s="5"/>
      <c r="J58" s="5"/>
      <c r="K58" s="5"/>
    </row>
    <row r="59" spans="1:11" s="1" customFormat="1" ht="14.25" customHeight="1">
      <c r="A59" s="66" t="s">
        <v>52</v>
      </c>
      <c r="B59" s="66"/>
      <c r="C59" s="66"/>
      <c r="D59" s="66"/>
      <c r="E59" s="66"/>
      <c r="F59" s="66"/>
      <c r="G59" s="66"/>
      <c r="H59" s="4"/>
      <c r="I59" s="5"/>
      <c r="J59" s="5"/>
      <c r="K59" s="5"/>
    </row>
    <row r="60" spans="1:11" s="1" customFormat="1" ht="14.25">
      <c r="A60" s="66"/>
      <c r="B60" s="66"/>
      <c r="C60" s="66"/>
      <c r="D60" s="66"/>
      <c r="E60" s="66"/>
      <c r="F60" s="66"/>
      <c r="G60" s="66"/>
      <c r="H60" s="4"/>
      <c r="I60" s="5"/>
      <c r="J60" s="5"/>
      <c r="K60" s="5"/>
    </row>
    <row r="61" spans="1:11" s="1" customFormat="1" ht="13.5" customHeight="1">
      <c r="A61" s="66"/>
      <c r="B61" s="66"/>
      <c r="C61" s="66"/>
      <c r="D61" s="66"/>
      <c r="E61" s="66"/>
      <c r="F61" s="66"/>
      <c r="G61" s="66"/>
      <c r="H61" s="4"/>
      <c r="I61" s="5"/>
      <c r="J61" s="5"/>
      <c r="K61" s="5"/>
    </row>
    <row r="62" spans="1:11" s="1" customFormat="1" ht="19.5" customHeight="1">
      <c r="A62" s="67" t="s">
        <v>53</v>
      </c>
      <c r="B62" s="67"/>
      <c r="C62" s="67"/>
      <c r="D62" s="67"/>
      <c r="E62" s="67"/>
      <c r="F62" s="67"/>
      <c r="G62" s="67"/>
      <c r="H62" s="4"/>
      <c r="I62" s="5"/>
      <c r="J62" s="5"/>
      <c r="K62" s="5"/>
    </row>
    <row r="63" spans="1:11" s="1" customFormat="1" ht="13.5" customHeight="1">
      <c r="A63" s="67"/>
      <c r="B63" s="67"/>
      <c r="C63" s="67"/>
      <c r="D63" s="67"/>
      <c r="E63" s="67"/>
      <c r="F63" s="67"/>
      <c r="G63" s="67"/>
      <c r="H63" s="4"/>
      <c r="I63" s="5"/>
      <c r="J63" s="5"/>
      <c r="K63" s="5"/>
    </row>
    <row r="64" spans="1:11" s="1" customFormat="1" ht="14.25" customHeight="1">
      <c r="A64" s="68" t="s">
        <v>54</v>
      </c>
      <c r="B64" s="68"/>
      <c r="C64" s="68"/>
      <c r="D64" s="68"/>
      <c r="E64" s="68"/>
      <c r="F64" s="68"/>
      <c r="G64" s="68"/>
      <c r="H64" s="4"/>
      <c r="I64" s="5"/>
      <c r="J64" s="5"/>
      <c r="K64" s="5"/>
    </row>
    <row r="65" spans="1:11" s="1" customFormat="1" ht="14.25">
      <c r="A65" s="68"/>
      <c r="B65" s="68"/>
      <c r="C65" s="68"/>
      <c r="D65" s="68"/>
      <c r="E65" s="68"/>
      <c r="F65" s="68"/>
      <c r="G65" s="68"/>
      <c r="H65" s="4"/>
      <c r="I65" s="5"/>
      <c r="J65" s="5"/>
      <c r="K65" s="5"/>
    </row>
    <row r="66" spans="1:11" s="1" customFormat="1" ht="13.5" customHeight="1">
      <c r="A66" s="68"/>
      <c r="B66" s="68"/>
      <c r="C66" s="68"/>
      <c r="D66" s="68"/>
      <c r="E66" s="68"/>
      <c r="F66" s="68"/>
      <c r="G66" s="68"/>
      <c r="H66" s="4"/>
      <c r="I66" s="5"/>
      <c r="J66" s="5"/>
      <c r="K66" s="5"/>
    </row>
    <row r="67" spans="1:11" s="1" customFormat="1" ht="14.25" customHeight="1">
      <c r="A67" s="69" t="s">
        <v>55</v>
      </c>
      <c r="B67" s="69"/>
      <c r="C67" s="69"/>
      <c r="D67" s="69"/>
      <c r="E67" s="69"/>
      <c r="F67" s="69"/>
      <c r="G67" s="70">
        <f>F47+G58</f>
        <v>1657.94664</v>
      </c>
      <c r="H67" s="4"/>
      <c r="I67" s="5"/>
      <c r="J67" s="5"/>
      <c r="K67" s="5"/>
    </row>
    <row r="68" spans="1:11" s="1" customFormat="1" ht="14.25">
      <c r="A68" s="41"/>
      <c r="B68" s="33"/>
      <c r="C68" s="33"/>
      <c r="D68" s="33"/>
      <c r="E68" s="33"/>
      <c r="F68" s="33"/>
      <c r="G68" s="33"/>
      <c r="H68" s="4"/>
      <c r="I68" s="5"/>
      <c r="J68" s="5"/>
      <c r="K68" s="5"/>
    </row>
    <row r="69" spans="1:11" s="1" customFormat="1" ht="13.5" customHeight="1">
      <c r="A69" s="71" t="s">
        <v>56</v>
      </c>
      <c r="B69" s="72" t="s">
        <v>57</v>
      </c>
      <c r="C69" s="72"/>
      <c r="D69" s="72"/>
      <c r="E69" s="72"/>
      <c r="F69" s="72" t="s">
        <v>58</v>
      </c>
      <c r="G69" s="72" t="s">
        <v>40</v>
      </c>
      <c r="H69" s="4"/>
      <c r="I69" s="5"/>
      <c r="J69" s="5"/>
      <c r="K69" s="5"/>
    </row>
    <row r="70" spans="1:11" s="1" customFormat="1" ht="13.5" customHeight="1">
      <c r="A70" s="73" t="s">
        <v>6</v>
      </c>
      <c r="B70" s="74" t="s">
        <v>59</v>
      </c>
      <c r="C70" s="74"/>
      <c r="D70" s="74"/>
      <c r="E70" s="74"/>
      <c r="F70" s="75">
        <v>0.2</v>
      </c>
      <c r="G70" s="76">
        <f>G67*F70</f>
        <v>331.589328</v>
      </c>
      <c r="H70" s="4"/>
      <c r="I70" s="5"/>
      <c r="J70" s="5"/>
      <c r="K70" s="5"/>
    </row>
    <row r="71" spans="1:11" s="1" customFormat="1" ht="13.5" customHeight="1">
      <c r="A71" s="73" t="s">
        <v>9</v>
      </c>
      <c r="B71" s="74" t="s">
        <v>60</v>
      </c>
      <c r="C71" s="74"/>
      <c r="D71" s="74"/>
      <c r="E71" s="74"/>
      <c r="F71" s="75">
        <v>0.025</v>
      </c>
      <c r="G71" s="76">
        <f>G67*F71</f>
        <v>41.448666</v>
      </c>
      <c r="H71" s="4"/>
      <c r="I71" s="5"/>
      <c r="J71" s="5"/>
      <c r="K71" s="5"/>
    </row>
    <row r="72" spans="1:11" s="1" customFormat="1" ht="13.5" customHeight="1">
      <c r="A72" s="73" t="s">
        <v>12</v>
      </c>
      <c r="B72" s="74" t="s">
        <v>61</v>
      </c>
      <c r="C72" s="74"/>
      <c r="D72" s="74"/>
      <c r="E72" s="74"/>
      <c r="F72" s="75">
        <v>0.03</v>
      </c>
      <c r="G72" s="76">
        <f>G67*F72</f>
        <v>49.738399199999996</v>
      </c>
      <c r="H72" s="4"/>
      <c r="I72" s="5"/>
      <c r="J72" s="5"/>
      <c r="K72" s="5"/>
    </row>
    <row r="73" spans="1:11" s="1" customFormat="1" ht="13.5" customHeight="1">
      <c r="A73" s="73" t="s">
        <v>14</v>
      </c>
      <c r="B73" s="74" t="s">
        <v>62</v>
      </c>
      <c r="C73" s="74"/>
      <c r="D73" s="74"/>
      <c r="E73" s="74"/>
      <c r="F73" s="75">
        <v>0.015</v>
      </c>
      <c r="G73" s="76">
        <f>G67*F73</f>
        <v>24.869199599999998</v>
      </c>
      <c r="H73" s="4"/>
      <c r="I73" s="5"/>
      <c r="J73" s="5"/>
      <c r="K73" s="5"/>
    </row>
    <row r="74" spans="1:11" s="1" customFormat="1" ht="13.5" customHeight="1">
      <c r="A74" s="73" t="s">
        <v>63</v>
      </c>
      <c r="B74" s="74" t="s">
        <v>64</v>
      </c>
      <c r="C74" s="74"/>
      <c r="D74" s="74"/>
      <c r="E74" s="74"/>
      <c r="F74" s="75">
        <v>0.01</v>
      </c>
      <c r="G74" s="76">
        <f>G67*F74</f>
        <v>16.579466399999998</v>
      </c>
      <c r="H74" s="4"/>
      <c r="I74" s="5"/>
      <c r="J74" s="5"/>
      <c r="K74" s="5"/>
    </row>
    <row r="75" spans="1:11" s="1" customFormat="1" ht="13.5" customHeight="1">
      <c r="A75" s="73" t="s">
        <v>65</v>
      </c>
      <c r="B75" s="74" t="s">
        <v>66</v>
      </c>
      <c r="C75" s="74"/>
      <c r="D75" s="74"/>
      <c r="E75" s="74"/>
      <c r="F75" s="75">
        <v>0.006</v>
      </c>
      <c r="G75" s="76">
        <f>G67*F75</f>
        <v>9.94767984</v>
      </c>
      <c r="H75" s="4"/>
      <c r="I75" s="5"/>
      <c r="J75" s="5"/>
      <c r="K75" s="5"/>
    </row>
    <row r="76" spans="1:11" s="1" customFormat="1" ht="13.5" customHeight="1">
      <c r="A76" s="73" t="s">
        <v>67</v>
      </c>
      <c r="B76" s="36" t="s">
        <v>68</v>
      </c>
      <c r="C76" s="36"/>
      <c r="D76" s="36"/>
      <c r="E76" s="36"/>
      <c r="F76" s="75">
        <v>0.002</v>
      </c>
      <c r="G76" s="76">
        <f>G67*F76</f>
        <v>3.31589328</v>
      </c>
      <c r="H76" s="4"/>
      <c r="I76" s="5"/>
      <c r="J76" s="5"/>
      <c r="K76" s="5"/>
    </row>
    <row r="77" spans="1:11" s="1" customFormat="1" ht="13.5" customHeight="1">
      <c r="A77" s="73" t="s">
        <v>69</v>
      </c>
      <c r="B77" s="36" t="s">
        <v>70</v>
      </c>
      <c r="C77" s="36"/>
      <c r="D77" s="36"/>
      <c r="E77" s="36"/>
      <c r="F77" s="75">
        <v>0.08</v>
      </c>
      <c r="G77" s="76">
        <f>G67*F77</f>
        <v>132.63573119999998</v>
      </c>
      <c r="H77" s="4"/>
      <c r="I77" s="5"/>
      <c r="J77" s="5"/>
      <c r="K77" s="5"/>
    </row>
    <row r="78" spans="1:11" s="1" customFormat="1" ht="14.25" customHeight="1">
      <c r="A78" s="71" t="s">
        <v>42</v>
      </c>
      <c r="B78" s="71"/>
      <c r="C78" s="71"/>
      <c r="D78" s="71"/>
      <c r="E78" s="71"/>
      <c r="F78" s="77">
        <v>0.36800000000000005</v>
      </c>
      <c r="G78" s="78">
        <f>G67*F78</f>
        <v>610.1243635200001</v>
      </c>
      <c r="H78" s="4"/>
      <c r="I78" s="5"/>
      <c r="J78" s="5"/>
      <c r="K78" s="5"/>
    </row>
    <row r="79" spans="1:11" s="1" customFormat="1" ht="13.5" customHeight="1">
      <c r="A79" s="13"/>
      <c r="B79" s="33"/>
      <c r="C79" s="33"/>
      <c r="D79" s="33"/>
      <c r="E79" s="33"/>
      <c r="F79" s="33"/>
      <c r="G79" s="33"/>
      <c r="H79" s="4"/>
      <c r="I79" s="5"/>
      <c r="J79" s="5"/>
      <c r="K79" s="5"/>
    </row>
    <row r="80" spans="1:11" s="1" customFormat="1" ht="14.25" customHeight="1">
      <c r="A80" s="79" t="s">
        <v>71</v>
      </c>
      <c r="B80" s="79"/>
      <c r="C80" s="79"/>
      <c r="D80" s="79"/>
      <c r="E80" s="79"/>
      <c r="F80" s="79"/>
      <c r="G80" s="79"/>
      <c r="H80" s="4"/>
      <c r="I80" s="5"/>
      <c r="J80" s="5"/>
      <c r="K80" s="5"/>
    </row>
    <row r="81" spans="1:11" s="1" customFormat="1" ht="13.5" customHeight="1">
      <c r="A81" s="79"/>
      <c r="B81" s="79"/>
      <c r="C81" s="79"/>
      <c r="D81" s="79"/>
      <c r="E81" s="79"/>
      <c r="F81" s="79"/>
      <c r="G81" s="79"/>
      <c r="H81" s="4"/>
      <c r="I81" s="5"/>
      <c r="J81" s="5"/>
      <c r="K81" s="5"/>
    </row>
    <row r="82" spans="1:11" s="1" customFormat="1" ht="14.25" customHeight="1">
      <c r="A82" s="80" t="s">
        <v>72</v>
      </c>
      <c r="B82" s="80"/>
      <c r="C82" s="80"/>
      <c r="D82" s="80"/>
      <c r="E82" s="80"/>
      <c r="F82" s="80"/>
      <c r="G82" s="80"/>
      <c r="H82" s="4"/>
      <c r="I82" s="5"/>
      <c r="J82" s="5"/>
      <c r="K82" s="5"/>
    </row>
    <row r="83" spans="1:11" s="1" customFormat="1" ht="13.5" customHeight="1">
      <c r="A83" s="80"/>
      <c r="B83" s="80"/>
      <c r="C83" s="80"/>
      <c r="D83" s="80"/>
      <c r="E83" s="80"/>
      <c r="F83" s="80"/>
      <c r="G83" s="80"/>
      <c r="H83" s="4"/>
      <c r="I83" s="5"/>
      <c r="J83" s="5"/>
      <c r="K83" s="5"/>
    </row>
    <row r="84" spans="1:64" ht="42.75" customHeight="1">
      <c r="A84" s="81" t="s">
        <v>73</v>
      </c>
      <c r="B84" s="81"/>
      <c r="C84" s="81"/>
      <c r="D84" s="81"/>
      <c r="E84" s="81"/>
      <c r="F84" s="81"/>
      <c r="G84" s="81"/>
      <c r="H84" s="82"/>
      <c r="I84" s="82"/>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80" t="s">
        <v>74</v>
      </c>
      <c r="B85" s="80"/>
      <c r="C85" s="80"/>
      <c r="D85" s="80"/>
      <c r="E85" s="80"/>
      <c r="F85" s="80"/>
      <c r="G85" s="80"/>
      <c r="H85" s="4"/>
      <c r="I85" s="5"/>
      <c r="J85" s="5"/>
      <c r="K85" s="5"/>
    </row>
    <row r="86" spans="1:11" s="1" customFormat="1" ht="14.25">
      <c r="A86" s="28"/>
      <c r="B86" s="28"/>
      <c r="C86" s="28"/>
      <c r="D86" s="28"/>
      <c r="E86" s="28"/>
      <c r="F86" s="28"/>
      <c r="G86" s="28"/>
      <c r="H86" s="4"/>
      <c r="I86" s="5"/>
      <c r="J86" s="5"/>
      <c r="K86" s="5"/>
    </row>
    <row r="87" spans="1:11" s="1" customFormat="1" ht="14.25" customHeight="1">
      <c r="A87" s="83" t="s">
        <v>75</v>
      </c>
      <c r="B87" s="83"/>
      <c r="C87" s="83"/>
      <c r="D87" s="83"/>
      <c r="E87" s="83"/>
      <c r="F87" s="83"/>
      <c r="G87" s="83"/>
      <c r="H87" s="4"/>
      <c r="I87" s="5"/>
      <c r="J87" s="5"/>
      <c r="K87" s="5"/>
    </row>
    <row r="88" spans="1:11" s="1" customFormat="1" ht="13.5" customHeight="1">
      <c r="A88" s="13"/>
      <c r="B88" s="33"/>
      <c r="C88" s="33"/>
      <c r="D88" s="33"/>
      <c r="E88" s="33"/>
      <c r="F88" s="33"/>
      <c r="G88" s="33"/>
      <c r="H88" s="4"/>
      <c r="I88" s="5"/>
      <c r="J88" s="5"/>
      <c r="K88" s="5"/>
    </row>
    <row r="89" spans="1:11" s="1" customFormat="1" ht="14.25" customHeight="1">
      <c r="A89" s="84" t="s">
        <v>76</v>
      </c>
      <c r="B89" s="84" t="s">
        <v>77</v>
      </c>
      <c r="C89" s="84"/>
      <c r="D89" s="84"/>
      <c r="E89" s="84"/>
      <c r="F89" s="85" t="s">
        <v>40</v>
      </c>
      <c r="G89" s="85"/>
      <c r="H89" s="4"/>
      <c r="I89" s="5"/>
      <c r="J89" s="5"/>
      <c r="K89" s="5"/>
    </row>
    <row r="90" spans="1:11" s="1" customFormat="1" ht="14.25" customHeight="1">
      <c r="A90" s="86" t="s">
        <v>6</v>
      </c>
      <c r="B90" s="87" t="s">
        <v>78</v>
      </c>
      <c r="C90" s="87"/>
      <c r="D90" s="87"/>
      <c r="E90" s="87"/>
      <c r="F90" s="88"/>
      <c r="G90" s="88"/>
      <c r="H90" s="4"/>
      <c r="I90" s="5"/>
      <c r="J90" s="5"/>
      <c r="K90" s="5"/>
    </row>
    <row r="91" spans="1:11" s="1" customFormat="1" ht="34.5" customHeight="1">
      <c r="A91" s="86" t="s">
        <v>9</v>
      </c>
      <c r="B91" s="87" t="s">
        <v>79</v>
      </c>
      <c r="C91" s="87"/>
      <c r="D91" s="87"/>
      <c r="E91" s="87"/>
      <c r="F91" s="89">
        <f>8.42*22</f>
        <v>185.24</v>
      </c>
      <c r="G91" s="89"/>
      <c r="H91" s="4"/>
      <c r="I91" s="5"/>
      <c r="J91" s="5"/>
      <c r="K91" s="5"/>
    </row>
    <row r="92" spans="1:11" s="1" customFormat="1" ht="22.5" customHeight="1">
      <c r="A92" s="86"/>
      <c r="B92" s="184"/>
      <c r="C92" s="184"/>
      <c r="D92" s="184"/>
      <c r="E92" s="184"/>
      <c r="F92" s="88"/>
      <c r="G92" s="88"/>
      <c r="H92" s="4"/>
      <c r="I92" s="5"/>
      <c r="J92" s="5"/>
      <c r="K92" s="5"/>
    </row>
    <row r="93" spans="1:11" s="1" customFormat="1" ht="27.75" customHeight="1">
      <c r="A93" s="77" t="s">
        <v>42</v>
      </c>
      <c r="B93" s="77"/>
      <c r="C93" s="77"/>
      <c r="D93" s="77"/>
      <c r="E93" s="77"/>
      <c r="F93" s="92">
        <f>SUM(F90:F92)</f>
        <v>185.24</v>
      </c>
      <c r="G93" s="92"/>
      <c r="H93" s="4"/>
      <c r="I93" s="5"/>
      <c r="J93" s="5"/>
      <c r="K93" s="5"/>
    </row>
    <row r="94" spans="1:11" s="1" customFormat="1" ht="14.25">
      <c r="A94" s="24"/>
      <c r="B94" s="24"/>
      <c r="C94" s="24"/>
      <c r="D94" s="24"/>
      <c r="E94" s="24"/>
      <c r="F94" s="24"/>
      <c r="G94" s="24"/>
      <c r="H94" s="4"/>
      <c r="I94" s="5"/>
      <c r="J94" s="5"/>
      <c r="K94" s="5"/>
    </row>
    <row r="95" spans="1:11" ht="14.25" customHeight="1">
      <c r="A95" s="79" t="s">
        <v>80</v>
      </c>
      <c r="B95" s="79"/>
      <c r="C95" s="79"/>
      <c r="D95" s="79"/>
      <c r="E95" s="79"/>
      <c r="F95" s="79"/>
      <c r="G95" s="79"/>
      <c r="H95" s="4"/>
      <c r="I95" s="5"/>
      <c r="J95" s="5"/>
      <c r="K95" s="5"/>
    </row>
    <row r="96" spans="1:11" s="1" customFormat="1" ht="13.5" customHeight="1">
      <c r="A96" s="93"/>
      <c r="B96" s="93"/>
      <c r="C96" s="93"/>
      <c r="D96" s="93"/>
      <c r="E96" s="93"/>
      <c r="F96" s="93"/>
      <c r="G96" s="93"/>
      <c r="H96" s="4"/>
      <c r="I96" s="5"/>
      <c r="J96" s="5"/>
      <c r="K96" s="5"/>
    </row>
    <row r="97" spans="1:11" s="1" customFormat="1" ht="15.75" customHeight="1">
      <c r="A97" s="79" t="s">
        <v>81</v>
      </c>
      <c r="B97" s="79"/>
      <c r="C97" s="79"/>
      <c r="D97" s="79"/>
      <c r="E97" s="79"/>
      <c r="F97" s="79"/>
      <c r="G97" s="79"/>
      <c r="H97" s="4"/>
      <c r="I97" s="5"/>
      <c r="J97" s="5"/>
      <c r="K97" s="5"/>
    </row>
    <row r="98" spans="1:11" s="1" customFormat="1" ht="14.25">
      <c r="A98" s="79"/>
      <c r="B98" s="79"/>
      <c r="C98" s="79"/>
      <c r="D98" s="79"/>
      <c r="E98" s="79"/>
      <c r="F98" s="79"/>
      <c r="G98" s="79"/>
      <c r="H98" s="4"/>
      <c r="I98" s="5"/>
      <c r="J98" s="5"/>
      <c r="K98" s="5"/>
    </row>
    <row r="99" spans="1:11" s="1" customFormat="1" ht="14.25" customHeight="1">
      <c r="A99" s="94"/>
      <c r="B99" s="94"/>
      <c r="C99" s="94"/>
      <c r="D99" s="94"/>
      <c r="E99" s="94"/>
      <c r="F99" s="94"/>
      <c r="G99" s="94"/>
      <c r="H99" s="4"/>
      <c r="I99" s="5"/>
      <c r="J99" s="5"/>
      <c r="K99" s="5"/>
    </row>
    <row r="100" spans="1:11" ht="24.75" customHeight="1">
      <c r="A100" s="67" t="s">
        <v>82</v>
      </c>
      <c r="B100" s="67"/>
      <c r="C100" s="67"/>
      <c r="D100" s="67"/>
      <c r="E100" s="67"/>
      <c r="F100" s="67"/>
      <c r="G100" s="67"/>
      <c r="H100" s="4"/>
      <c r="I100" s="5"/>
      <c r="J100" s="5"/>
      <c r="K100" s="5"/>
    </row>
    <row r="101" spans="1:11" s="1" customFormat="1" ht="13.5" customHeight="1">
      <c r="A101" s="5"/>
      <c r="B101" s="93"/>
      <c r="C101" s="93"/>
      <c r="D101" s="93"/>
      <c r="E101" s="93"/>
      <c r="F101" s="93"/>
      <c r="G101" s="93"/>
      <c r="H101" s="4"/>
      <c r="I101" s="5"/>
      <c r="J101" s="5"/>
      <c r="K101" s="5"/>
    </row>
    <row r="102" spans="1:11" s="1" customFormat="1" ht="23.25" customHeight="1">
      <c r="A102" s="95" t="s">
        <v>182</v>
      </c>
      <c r="B102" s="95"/>
      <c r="C102" s="95"/>
      <c r="D102" s="95"/>
      <c r="E102" s="95"/>
      <c r="F102" s="95"/>
      <c r="G102" s="95"/>
      <c r="H102" s="4"/>
      <c r="I102" s="5"/>
      <c r="J102" s="5"/>
      <c r="K102" s="5"/>
    </row>
    <row r="103" spans="1:11" s="1" customFormat="1" ht="13.5" customHeight="1">
      <c r="A103" s="96"/>
      <c r="B103" s="97"/>
      <c r="C103" s="97"/>
      <c r="D103" s="97"/>
      <c r="E103" s="97"/>
      <c r="F103" s="97"/>
      <c r="G103" s="97"/>
      <c r="H103" s="4"/>
      <c r="I103" s="5"/>
      <c r="J103" s="5"/>
      <c r="K103" s="5"/>
    </row>
    <row r="104" spans="1:11" ht="14.25" customHeight="1">
      <c r="A104" s="27" t="s">
        <v>84</v>
      </c>
      <c r="B104" s="27"/>
      <c r="C104" s="27"/>
      <c r="D104" s="27"/>
      <c r="E104" s="27"/>
      <c r="F104" s="27"/>
      <c r="G104" s="27"/>
      <c r="H104" s="4"/>
      <c r="I104" s="5"/>
      <c r="J104" s="5"/>
      <c r="K104" s="5"/>
    </row>
    <row r="105" spans="1:11" s="1" customFormat="1" ht="13.5" customHeight="1">
      <c r="A105" s="5"/>
      <c r="B105" s="5"/>
      <c r="C105" s="5"/>
      <c r="D105" s="5"/>
      <c r="E105" s="5"/>
      <c r="F105" s="5"/>
      <c r="G105" s="5"/>
      <c r="H105" s="4"/>
      <c r="I105" s="5"/>
      <c r="J105" s="5"/>
      <c r="K105" s="5"/>
    </row>
    <row r="106" spans="1:11" s="1" customFormat="1" ht="13.5" customHeight="1">
      <c r="A106" s="71">
        <v>2</v>
      </c>
      <c r="B106" s="98" t="s">
        <v>85</v>
      </c>
      <c r="C106" s="98"/>
      <c r="D106" s="98"/>
      <c r="E106" s="98"/>
      <c r="F106" s="71" t="s">
        <v>40</v>
      </c>
      <c r="G106" s="71"/>
      <c r="H106" s="4"/>
      <c r="I106" s="5"/>
      <c r="J106" s="5"/>
      <c r="K106" s="5"/>
    </row>
    <row r="107" spans="1:11" s="1" customFormat="1" ht="13.5" customHeight="1">
      <c r="A107" s="73" t="s">
        <v>46</v>
      </c>
      <c r="B107" s="36" t="s">
        <v>47</v>
      </c>
      <c r="C107" s="36"/>
      <c r="D107" s="36"/>
      <c r="E107" s="36"/>
      <c r="F107" s="99">
        <f>G58</f>
        <v>269.84664</v>
      </c>
      <c r="G107" s="99"/>
      <c r="H107" s="4"/>
      <c r="I107" s="5"/>
      <c r="J107" s="5"/>
      <c r="K107" s="5"/>
    </row>
    <row r="108" spans="1:11" s="1" customFormat="1" ht="13.5" customHeight="1">
      <c r="A108" s="73" t="s">
        <v>56</v>
      </c>
      <c r="B108" s="36" t="s">
        <v>57</v>
      </c>
      <c r="C108" s="36"/>
      <c r="D108" s="36"/>
      <c r="E108" s="36"/>
      <c r="F108" s="99">
        <f>G78</f>
        <v>610.1243635200001</v>
      </c>
      <c r="G108" s="99"/>
      <c r="H108" s="4"/>
      <c r="I108" s="5"/>
      <c r="J108" s="5"/>
      <c r="K108" s="5"/>
    </row>
    <row r="109" spans="1:11" s="1" customFormat="1" ht="13.5" customHeight="1">
      <c r="A109" s="73" t="s">
        <v>76</v>
      </c>
      <c r="B109" s="36" t="s">
        <v>77</v>
      </c>
      <c r="C109" s="36"/>
      <c r="D109" s="36"/>
      <c r="E109" s="36"/>
      <c r="F109" s="99">
        <f>F93</f>
        <v>185.24</v>
      </c>
      <c r="G109" s="99"/>
      <c r="H109" s="4"/>
      <c r="I109" s="5"/>
      <c r="J109" s="5"/>
      <c r="K109" s="5"/>
    </row>
    <row r="110" spans="1:11" s="1" customFormat="1" ht="14.25" customHeight="1">
      <c r="A110" s="98" t="s">
        <v>42</v>
      </c>
      <c r="B110" s="98"/>
      <c r="C110" s="98"/>
      <c r="D110" s="98"/>
      <c r="E110" s="98"/>
      <c r="F110" s="100">
        <f>F107+F108+F109</f>
        <v>1065.21100352</v>
      </c>
      <c r="G110" s="100"/>
      <c r="H110" s="4"/>
      <c r="I110" s="5"/>
      <c r="J110" s="5"/>
      <c r="K110" s="5"/>
    </row>
    <row r="111" spans="1:11" s="1" customFormat="1" ht="14.25">
      <c r="A111" s="33"/>
      <c r="B111" s="33"/>
      <c r="C111" s="33"/>
      <c r="D111" s="33"/>
      <c r="E111" s="33"/>
      <c r="F111" s="33"/>
      <c r="G111" s="33"/>
      <c r="H111" s="4"/>
      <c r="I111" s="5"/>
      <c r="J111" s="5"/>
      <c r="K111" s="5"/>
    </row>
    <row r="112" spans="1:11" s="1" customFormat="1" ht="14.25">
      <c r="A112" s="54" t="s">
        <v>86</v>
      </c>
      <c r="B112" s="54"/>
      <c r="C112" s="54"/>
      <c r="D112" s="54"/>
      <c r="E112" s="54"/>
      <c r="F112" s="54"/>
      <c r="G112" s="54"/>
      <c r="H112" s="4"/>
      <c r="I112" s="5"/>
      <c r="J112" s="5"/>
      <c r="K112" s="5"/>
    </row>
    <row r="113" spans="1:9" s="1" customFormat="1" ht="13.5" customHeight="1">
      <c r="A113" s="5"/>
      <c r="B113" s="33"/>
      <c r="C113" s="33"/>
      <c r="D113" s="33"/>
      <c r="E113" s="33"/>
      <c r="F113" s="33"/>
      <c r="G113" s="33"/>
      <c r="H113" s="4"/>
      <c r="I113" s="5"/>
    </row>
    <row r="114" spans="1:9" s="1" customFormat="1" ht="13.5" customHeight="1">
      <c r="A114" s="57">
        <v>3</v>
      </c>
      <c r="B114" s="57" t="s">
        <v>87</v>
      </c>
      <c r="C114" s="57"/>
      <c r="D114" s="57"/>
      <c r="E114" s="57"/>
      <c r="F114" s="57" t="s">
        <v>48</v>
      </c>
      <c r="G114" s="57" t="s">
        <v>40</v>
      </c>
      <c r="H114" s="4"/>
      <c r="I114" s="5"/>
    </row>
    <row r="115" spans="1:9" s="1" customFormat="1" ht="14.25" customHeight="1">
      <c r="A115" s="58" t="s">
        <v>6</v>
      </c>
      <c r="B115" s="101" t="s">
        <v>88</v>
      </c>
      <c r="C115" s="101"/>
      <c r="D115" s="101"/>
      <c r="E115" s="101"/>
      <c r="F115" s="102">
        <v>0.004200000000000001</v>
      </c>
      <c r="G115" s="103">
        <f aca="true" t="shared" si="0" ref="G115:G119">$F$47*F115</f>
        <v>5.83002</v>
      </c>
      <c r="H115" s="4"/>
      <c r="I115" s="5"/>
    </row>
    <row r="116" spans="1:9" s="1" customFormat="1" ht="14.25" customHeight="1">
      <c r="A116" s="14" t="s">
        <v>9</v>
      </c>
      <c r="B116" s="101" t="s">
        <v>89</v>
      </c>
      <c r="C116" s="101"/>
      <c r="D116" s="101"/>
      <c r="E116" s="101"/>
      <c r="F116" s="104">
        <f>0.08*F115</f>
        <v>0.00033600000000000004</v>
      </c>
      <c r="G116" s="103">
        <f t="shared" si="0"/>
        <v>0.4664016</v>
      </c>
      <c r="H116" s="4"/>
      <c r="I116" s="5"/>
    </row>
    <row r="117" spans="1:9" s="1" customFormat="1" ht="26.25" customHeight="1">
      <c r="A117" s="14" t="s">
        <v>12</v>
      </c>
      <c r="B117" s="101" t="s">
        <v>90</v>
      </c>
      <c r="C117" s="101"/>
      <c r="D117" s="101"/>
      <c r="E117" s="101"/>
      <c r="F117" s="104">
        <v>0.04</v>
      </c>
      <c r="G117" s="103">
        <f t="shared" si="0"/>
        <v>55.524</v>
      </c>
      <c r="H117" s="4"/>
      <c r="I117" s="5"/>
    </row>
    <row r="118" spans="1:9" s="1" customFormat="1" ht="14.25" customHeight="1">
      <c r="A118" s="14" t="s">
        <v>14</v>
      </c>
      <c r="B118" s="101" t="s">
        <v>91</v>
      </c>
      <c r="C118" s="101"/>
      <c r="D118" s="101"/>
      <c r="E118" s="101"/>
      <c r="F118" s="104">
        <v>0.0194</v>
      </c>
      <c r="G118" s="103">
        <f t="shared" si="0"/>
        <v>26.92914</v>
      </c>
      <c r="H118" s="4"/>
      <c r="I118" s="5"/>
    </row>
    <row r="119" spans="1:9" s="1" customFormat="1" ht="24.75" customHeight="1">
      <c r="A119" s="14" t="s">
        <v>63</v>
      </c>
      <c r="B119" s="101" t="s">
        <v>92</v>
      </c>
      <c r="C119" s="101"/>
      <c r="D119" s="101"/>
      <c r="E119" s="101"/>
      <c r="F119" s="104">
        <f>F118*F78</f>
        <v>0.007139200000000001</v>
      </c>
      <c r="G119" s="103">
        <f t="shared" si="0"/>
        <v>9.909923520000001</v>
      </c>
      <c r="H119" s="4"/>
      <c r="I119" s="5"/>
    </row>
    <row r="120" spans="1:9" s="1" customFormat="1" ht="13.5" customHeight="1">
      <c r="A120" s="105"/>
      <c r="B120" s="84" t="s">
        <v>93</v>
      </c>
      <c r="C120" s="84"/>
      <c r="D120" s="84"/>
      <c r="E120" s="84"/>
      <c r="F120" s="106">
        <f>SUM(F115:F119)</f>
        <v>0.0710752</v>
      </c>
      <c r="G120" s="107">
        <f>SUM(G115:G119)</f>
        <v>98.65948512000001</v>
      </c>
      <c r="H120" s="4"/>
      <c r="I120" s="5"/>
    </row>
    <row r="121" spans="1:9" s="1" customFormat="1" ht="13.5" customHeight="1">
      <c r="A121" s="108"/>
      <c r="B121" s="109"/>
      <c r="C121" s="109"/>
      <c r="D121" s="109"/>
      <c r="E121" s="109"/>
      <c r="F121" s="110"/>
      <c r="G121" s="111"/>
      <c r="H121" s="4"/>
      <c r="I121" s="5"/>
    </row>
    <row r="122" spans="1:9" s="1" customFormat="1" ht="13.5" customHeight="1">
      <c r="A122" s="79" t="s">
        <v>94</v>
      </c>
      <c r="B122" s="79"/>
      <c r="C122" s="79"/>
      <c r="D122" s="79"/>
      <c r="E122" s="79"/>
      <c r="F122" s="79"/>
      <c r="G122" s="79"/>
      <c r="H122" s="4"/>
      <c r="I122" s="5"/>
    </row>
    <row r="123" spans="1:9" s="1" customFormat="1" ht="13.5" customHeight="1">
      <c r="A123" s="79"/>
      <c r="B123" s="79"/>
      <c r="C123" s="79"/>
      <c r="D123" s="79"/>
      <c r="E123" s="79"/>
      <c r="F123" s="79"/>
      <c r="G123" s="79"/>
      <c r="H123" s="4"/>
      <c r="I123" s="5"/>
    </row>
    <row r="124" spans="1:9" s="1" customFormat="1" ht="13.5" customHeight="1">
      <c r="A124" s="79"/>
      <c r="B124" s="79"/>
      <c r="C124" s="79"/>
      <c r="D124" s="79"/>
      <c r="E124" s="79"/>
      <c r="F124" s="79"/>
      <c r="G124" s="79"/>
      <c r="H124" s="4"/>
      <c r="I124" s="5"/>
    </row>
    <row r="125" spans="1:9" s="1" customFormat="1" ht="13.5" customHeight="1">
      <c r="A125" s="79"/>
      <c r="B125" s="79"/>
      <c r="C125" s="79"/>
      <c r="D125" s="79"/>
      <c r="E125" s="79"/>
      <c r="F125" s="79"/>
      <c r="G125" s="79"/>
      <c r="H125" s="4"/>
      <c r="I125" s="5"/>
    </row>
    <row r="126" spans="1:9" s="1" customFormat="1" ht="50.25" customHeight="1">
      <c r="A126" s="112" t="s">
        <v>95</v>
      </c>
      <c r="B126" s="112"/>
      <c r="C126" s="112"/>
      <c r="D126" s="112"/>
      <c r="E126" s="112"/>
      <c r="F126" s="112"/>
      <c r="G126" s="112"/>
      <c r="H126" s="4"/>
      <c r="I126" s="5"/>
    </row>
    <row r="127" spans="1:9" s="1" customFormat="1" ht="72" customHeight="1">
      <c r="A127" s="113" t="s">
        <v>96</v>
      </c>
      <c r="B127" s="113"/>
      <c r="C127" s="113"/>
      <c r="D127" s="113"/>
      <c r="E127" s="113"/>
      <c r="F127" s="113"/>
      <c r="G127" s="113"/>
      <c r="H127" s="4"/>
      <c r="I127" s="5"/>
    </row>
    <row r="128" spans="1:11" s="1" customFormat="1" ht="15.75" customHeight="1">
      <c r="A128" s="54" t="s">
        <v>97</v>
      </c>
      <c r="B128" s="54"/>
      <c r="C128" s="54"/>
      <c r="D128" s="54"/>
      <c r="E128" s="54"/>
      <c r="F128" s="54"/>
      <c r="G128" s="54"/>
      <c r="H128" s="4"/>
      <c r="I128" s="114"/>
      <c r="J128" s="115"/>
      <c r="K128" s="5"/>
    </row>
    <row r="129" spans="1:11" s="1" customFormat="1" ht="14.25">
      <c r="A129" s="116"/>
      <c r="B129" s="116"/>
      <c r="C129" s="116"/>
      <c r="D129" s="116"/>
      <c r="E129" s="116"/>
      <c r="F129" s="116"/>
      <c r="G129" s="116"/>
      <c r="H129" s="4"/>
      <c r="I129" s="5"/>
      <c r="J129" s="5"/>
      <c r="K129" s="5"/>
    </row>
    <row r="130" spans="1:11" s="1" customFormat="1" ht="24.75" customHeight="1">
      <c r="A130" s="67" t="s">
        <v>98</v>
      </c>
      <c r="B130" s="67"/>
      <c r="C130" s="67"/>
      <c r="D130" s="67"/>
      <c r="E130" s="67"/>
      <c r="F130" s="67"/>
      <c r="G130" s="67"/>
      <c r="H130" s="4"/>
      <c r="I130" s="5"/>
      <c r="J130" s="5"/>
      <c r="K130" s="5"/>
    </row>
    <row r="131" spans="1:11" s="1" customFormat="1" ht="14.25" customHeight="1">
      <c r="A131" s="116"/>
      <c r="B131" s="116"/>
      <c r="C131" s="116"/>
      <c r="D131" s="116"/>
      <c r="E131" s="116"/>
      <c r="F131" s="116"/>
      <c r="G131" s="116"/>
      <c r="H131" s="4"/>
      <c r="I131" s="5"/>
      <c r="J131" s="5"/>
      <c r="K131" s="5"/>
    </row>
    <row r="132" spans="1:11" s="1" customFormat="1" ht="13.5" customHeight="1">
      <c r="A132" s="69" t="s">
        <v>99</v>
      </c>
      <c r="B132" s="69"/>
      <c r="C132" s="69"/>
      <c r="D132" s="69"/>
      <c r="E132" s="69"/>
      <c r="F132" s="69"/>
      <c r="G132" s="117">
        <f>(F47+F110+G120)</f>
        <v>2551.97048864</v>
      </c>
      <c r="H132" s="4"/>
      <c r="I132" s="5"/>
      <c r="J132" s="5"/>
      <c r="K132" s="5"/>
    </row>
    <row r="133" spans="1:11" s="1" customFormat="1" ht="14.25" customHeight="1">
      <c r="A133" s="116"/>
      <c r="B133" s="116"/>
      <c r="C133" s="116"/>
      <c r="D133" s="116"/>
      <c r="E133" s="116"/>
      <c r="F133" s="116"/>
      <c r="G133" s="118"/>
      <c r="H133" s="4"/>
      <c r="I133" s="5"/>
      <c r="J133" s="5"/>
      <c r="K133" s="5"/>
    </row>
    <row r="134" spans="1:11" s="1" customFormat="1" ht="15.75" customHeight="1">
      <c r="A134" s="83" t="s">
        <v>100</v>
      </c>
      <c r="B134" s="83"/>
      <c r="C134" s="83"/>
      <c r="D134" s="83"/>
      <c r="E134" s="83"/>
      <c r="F134" s="83"/>
      <c r="G134" s="83"/>
      <c r="H134" s="4"/>
      <c r="I134" s="5"/>
      <c r="J134" s="5"/>
      <c r="K134" s="5"/>
    </row>
    <row r="135" spans="1:11" s="1" customFormat="1" ht="14.25">
      <c r="A135" s="116"/>
      <c r="B135" s="116"/>
      <c r="C135" s="116"/>
      <c r="D135" s="116"/>
      <c r="E135" s="116"/>
      <c r="F135" s="116"/>
      <c r="G135" s="116"/>
      <c r="H135" s="4"/>
      <c r="I135" s="5"/>
      <c r="J135" s="5"/>
      <c r="K135" s="5"/>
    </row>
    <row r="136" spans="1:11" s="1" customFormat="1" ht="25.5" customHeight="1">
      <c r="A136" s="57" t="s">
        <v>101</v>
      </c>
      <c r="B136" s="57" t="s">
        <v>102</v>
      </c>
      <c r="C136" s="57"/>
      <c r="D136" s="57"/>
      <c r="E136" s="57"/>
      <c r="F136" s="119" t="s">
        <v>48</v>
      </c>
      <c r="G136" s="57" t="s">
        <v>40</v>
      </c>
      <c r="H136" s="4"/>
      <c r="I136" s="5"/>
      <c r="J136" s="5"/>
      <c r="K136" s="5"/>
    </row>
    <row r="137" spans="1:11" s="1" customFormat="1" ht="13.5" customHeight="1">
      <c r="A137" s="14" t="s">
        <v>6</v>
      </c>
      <c r="B137" s="101" t="s">
        <v>103</v>
      </c>
      <c r="C137" s="101"/>
      <c r="D137" s="101"/>
      <c r="E137" s="101"/>
      <c r="F137" s="120">
        <v>0.0833</v>
      </c>
      <c r="G137" s="121">
        <f>G132*F137</f>
        <v>212.579141703712</v>
      </c>
      <c r="H137" s="4"/>
      <c r="I137" s="122"/>
      <c r="J137" s="5"/>
      <c r="K137" s="5"/>
    </row>
    <row r="138" spans="1:11" s="1" customFormat="1" ht="13.5" customHeight="1">
      <c r="A138" s="123" t="s">
        <v>9</v>
      </c>
      <c r="B138" s="124" t="s">
        <v>104</v>
      </c>
      <c r="C138" s="124"/>
      <c r="D138" s="124"/>
      <c r="E138" s="124"/>
      <c r="F138" s="62">
        <v>0.0222</v>
      </c>
      <c r="G138" s="125">
        <f>(G132*F138)</f>
        <v>56.653744847808</v>
      </c>
      <c r="H138" s="4"/>
      <c r="I138" s="126"/>
      <c r="J138" s="5"/>
      <c r="K138" s="5"/>
    </row>
    <row r="139" spans="1:11" s="1" customFormat="1" ht="13.5" customHeight="1">
      <c r="A139" s="123" t="s">
        <v>12</v>
      </c>
      <c r="B139" s="59" t="s">
        <v>105</v>
      </c>
      <c r="C139" s="59"/>
      <c r="D139" s="59"/>
      <c r="E139" s="59"/>
      <c r="F139" s="62">
        <v>0.0004</v>
      </c>
      <c r="G139" s="125">
        <f>(G132*F139)</f>
        <v>1.020788195456</v>
      </c>
      <c r="H139" s="4"/>
      <c r="I139" s="5"/>
      <c r="J139" s="5"/>
      <c r="K139" s="5"/>
    </row>
    <row r="140" spans="1:11" s="1" customFormat="1" ht="13.5" customHeight="1">
      <c r="A140" s="123" t="s">
        <v>14</v>
      </c>
      <c r="B140" s="59" t="s">
        <v>106</v>
      </c>
      <c r="C140" s="59"/>
      <c r="D140" s="59"/>
      <c r="E140" s="59"/>
      <c r="F140" s="62">
        <v>0.0002</v>
      </c>
      <c r="G140" s="125">
        <f>(G132*F140)</f>
        <v>0.510394097728</v>
      </c>
      <c r="H140" s="4"/>
      <c r="I140" s="5"/>
      <c r="J140" s="5"/>
      <c r="K140" s="5"/>
    </row>
    <row r="141" spans="1:11" s="1" customFormat="1" ht="13.5" customHeight="1">
      <c r="A141" s="123" t="s">
        <v>63</v>
      </c>
      <c r="B141" s="59" t="s">
        <v>107</v>
      </c>
      <c r="C141" s="59"/>
      <c r="D141" s="59"/>
      <c r="E141" s="59"/>
      <c r="F141" s="62">
        <v>0.0014000000000000002</v>
      </c>
      <c r="G141" s="125">
        <f>(G132*F141)</f>
        <v>3.5727586840960006</v>
      </c>
      <c r="H141" s="4"/>
      <c r="I141" s="127">
        <f>(120/30)/12*1.5%</f>
        <v>0.004999999999999999</v>
      </c>
      <c r="J141" s="5"/>
      <c r="K141" s="5"/>
    </row>
    <row r="142" spans="1:11" s="1" customFormat="1" ht="13.5" customHeight="1">
      <c r="A142" s="128" t="s">
        <v>65</v>
      </c>
      <c r="B142" s="59" t="s">
        <v>108</v>
      </c>
      <c r="C142" s="59"/>
      <c r="D142" s="59"/>
      <c r="E142" s="59"/>
      <c r="F142" s="129">
        <v>0.0166</v>
      </c>
      <c r="G142" s="125">
        <f>(G132*F142)</f>
        <v>42.362710111424</v>
      </c>
      <c r="H142" s="4"/>
      <c r="I142" s="5"/>
      <c r="J142" s="5"/>
      <c r="K142" s="5"/>
    </row>
    <row r="143" spans="1:11" s="1" customFormat="1" ht="13.5" customHeight="1">
      <c r="A143" s="130" t="s">
        <v>67</v>
      </c>
      <c r="B143" s="59" t="s">
        <v>109</v>
      </c>
      <c r="C143" s="59"/>
      <c r="D143" s="59"/>
      <c r="E143" s="59"/>
      <c r="F143" s="129"/>
      <c r="G143" s="125"/>
      <c r="H143" s="4"/>
      <c r="I143" s="5"/>
      <c r="J143" s="5"/>
      <c r="K143" s="5"/>
    </row>
    <row r="144" spans="1:11" s="1" customFormat="1" ht="13.5" customHeight="1">
      <c r="A144" s="105"/>
      <c r="B144" s="84" t="s">
        <v>93</v>
      </c>
      <c r="C144" s="84"/>
      <c r="D144" s="84"/>
      <c r="E144" s="84"/>
      <c r="F144" s="106">
        <f>SUM(F137:F142)</f>
        <v>0.1241</v>
      </c>
      <c r="G144" s="107">
        <f>SUM(G137:G142)</f>
        <v>316.699537640224</v>
      </c>
      <c r="H144" s="4"/>
      <c r="I144" s="131"/>
      <c r="J144" s="5"/>
      <c r="K144" s="5"/>
    </row>
    <row r="145" spans="1:11" ht="14.25" customHeight="1">
      <c r="A145" s="5"/>
      <c r="B145" s="5"/>
      <c r="C145" s="5"/>
      <c r="D145" s="5"/>
      <c r="E145" s="5"/>
      <c r="F145" s="5"/>
      <c r="G145" s="5"/>
      <c r="H145" s="4"/>
      <c r="I145" s="5"/>
      <c r="J145" s="5"/>
      <c r="K145" s="5"/>
    </row>
    <row r="146" spans="1:11" s="1" customFormat="1" ht="80.25" customHeight="1">
      <c r="A146" s="132" t="s">
        <v>110</v>
      </c>
      <c r="B146" s="132"/>
      <c r="C146" s="132"/>
      <c r="D146" s="132"/>
      <c r="E146" s="132"/>
      <c r="F146" s="132"/>
      <c r="G146" s="132"/>
      <c r="H146" s="4"/>
      <c r="I146" s="5"/>
      <c r="J146" s="5"/>
      <c r="K146" s="5"/>
    </row>
    <row r="147" spans="1:11" s="1" customFormat="1" ht="84.75" customHeight="1">
      <c r="A147" s="133" t="s">
        <v>111</v>
      </c>
      <c r="B147" s="133"/>
      <c r="C147" s="133"/>
      <c r="D147" s="133"/>
      <c r="E147" s="133"/>
      <c r="F147" s="133"/>
      <c r="G147" s="133"/>
      <c r="H147" s="4"/>
      <c r="I147" s="5"/>
      <c r="J147" s="5"/>
      <c r="K147" s="5"/>
    </row>
    <row r="148" spans="1:11" s="1" customFormat="1" ht="103.5" customHeight="1">
      <c r="A148" s="133" t="s">
        <v>112</v>
      </c>
      <c r="B148" s="133"/>
      <c r="C148" s="133"/>
      <c r="D148" s="133"/>
      <c r="E148" s="133"/>
      <c r="F148" s="133"/>
      <c r="G148" s="133"/>
      <c r="H148" s="4"/>
      <c r="I148" s="5"/>
      <c r="J148" s="5"/>
      <c r="K148" s="5"/>
    </row>
    <row r="149" spans="1:11" s="1" customFormat="1" ht="164.25" customHeight="1">
      <c r="A149" s="133" t="s">
        <v>113</v>
      </c>
      <c r="B149" s="133"/>
      <c r="C149" s="133"/>
      <c r="D149" s="133"/>
      <c r="E149" s="133"/>
      <c r="F149" s="133"/>
      <c r="G149" s="133"/>
      <c r="H149" s="4"/>
      <c r="I149" s="5"/>
      <c r="J149" s="5"/>
      <c r="K149" s="5"/>
    </row>
    <row r="150" spans="1:11" s="1" customFormat="1" ht="133.5" customHeight="1">
      <c r="A150" s="133" t="s">
        <v>114</v>
      </c>
      <c r="B150" s="133"/>
      <c r="C150" s="133"/>
      <c r="D150" s="133"/>
      <c r="E150" s="133"/>
      <c r="F150" s="133"/>
      <c r="G150" s="133"/>
      <c r="H150" s="4"/>
      <c r="I150" s="5"/>
      <c r="J150" s="5"/>
      <c r="K150" s="5"/>
    </row>
    <row r="151" spans="1:11" s="1" customFormat="1" ht="47.25" customHeight="1">
      <c r="A151" s="133" t="s">
        <v>115</v>
      </c>
      <c r="B151" s="133"/>
      <c r="C151" s="133"/>
      <c r="D151" s="133"/>
      <c r="E151" s="133"/>
      <c r="F151" s="133"/>
      <c r="G151" s="133"/>
      <c r="H151" s="4"/>
      <c r="I151" s="5"/>
      <c r="J151" s="5"/>
      <c r="K151" s="5"/>
    </row>
    <row r="152" spans="1:11" s="1" customFormat="1" ht="14.25" customHeight="1">
      <c r="A152" s="5"/>
      <c r="B152" s="5"/>
      <c r="C152" s="5"/>
      <c r="D152" s="5"/>
      <c r="E152" s="5"/>
      <c r="F152" s="5"/>
      <c r="G152" s="5"/>
      <c r="H152" s="4"/>
      <c r="I152" s="5"/>
      <c r="J152" s="5"/>
      <c r="K152" s="5"/>
    </row>
    <row r="153" spans="1:11" s="1" customFormat="1" ht="15.75" customHeight="1">
      <c r="A153" s="83" t="s">
        <v>116</v>
      </c>
      <c r="B153" s="83"/>
      <c r="C153" s="83"/>
      <c r="D153" s="83"/>
      <c r="E153" s="83"/>
      <c r="F153" s="83"/>
      <c r="G153" s="83"/>
      <c r="H153" s="4"/>
      <c r="I153" s="5"/>
      <c r="J153" s="134"/>
      <c r="K153" s="5"/>
    </row>
    <row r="154" spans="1:11" s="1" customFormat="1" ht="14.25">
      <c r="A154" s="116"/>
      <c r="B154" s="116"/>
      <c r="C154" s="116"/>
      <c r="D154" s="116"/>
      <c r="E154" s="116"/>
      <c r="F154" s="116"/>
      <c r="G154" s="116"/>
      <c r="H154" s="4"/>
      <c r="I154" s="5"/>
      <c r="J154" s="5"/>
      <c r="K154" s="5"/>
    </row>
    <row r="155" spans="1:11" s="1" customFormat="1" ht="13.5" customHeight="1">
      <c r="A155" s="57" t="s">
        <v>117</v>
      </c>
      <c r="B155" s="57" t="s">
        <v>118</v>
      </c>
      <c r="C155" s="57"/>
      <c r="D155" s="57"/>
      <c r="E155" s="57"/>
      <c r="F155" s="119" t="s">
        <v>48</v>
      </c>
      <c r="G155" s="57" t="s">
        <v>40</v>
      </c>
      <c r="H155" s="4"/>
      <c r="I155" s="5"/>
      <c r="J155" s="5"/>
      <c r="K155" s="5"/>
    </row>
    <row r="156" spans="1:11" s="1" customFormat="1" ht="14.25" customHeight="1">
      <c r="A156" s="49" t="s">
        <v>6</v>
      </c>
      <c r="B156" s="59" t="s">
        <v>119</v>
      </c>
      <c r="C156" s="59"/>
      <c r="D156" s="59"/>
      <c r="E156" s="59"/>
      <c r="F156" s="60">
        <v>0</v>
      </c>
      <c r="G156" s="135">
        <v>0</v>
      </c>
      <c r="H156" s="4"/>
      <c r="I156" s="5"/>
      <c r="J156" s="5"/>
      <c r="K156" s="5"/>
    </row>
    <row r="157" spans="1:11" s="1" customFormat="1" ht="13.5" customHeight="1">
      <c r="A157" s="21" t="s">
        <v>120</v>
      </c>
      <c r="B157" s="21"/>
      <c r="C157" s="21"/>
      <c r="D157" s="21"/>
      <c r="E157" s="21"/>
      <c r="F157" s="106">
        <v>0</v>
      </c>
      <c r="G157" s="136">
        <f>G156</f>
        <v>0</v>
      </c>
      <c r="H157" s="4"/>
      <c r="I157" s="5"/>
      <c r="J157" s="5"/>
      <c r="K157" s="5"/>
    </row>
    <row r="158" spans="1:11" s="1" customFormat="1" ht="13.5" customHeight="1">
      <c r="A158" s="66" t="s">
        <v>121</v>
      </c>
      <c r="B158" s="66"/>
      <c r="C158" s="66"/>
      <c r="D158" s="66"/>
      <c r="E158" s="66"/>
      <c r="F158" s="66"/>
      <c r="G158" s="66"/>
      <c r="H158" s="4"/>
      <c r="I158" s="5"/>
      <c r="J158" s="5"/>
      <c r="K158" s="5"/>
    </row>
    <row r="159" spans="1:11" s="1" customFormat="1" ht="14.25">
      <c r="A159" s="66"/>
      <c r="B159" s="66"/>
      <c r="C159" s="66"/>
      <c r="D159" s="66"/>
      <c r="E159" s="66"/>
      <c r="F159" s="66"/>
      <c r="G159" s="66"/>
      <c r="H159" s="4"/>
      <c r="I159" s="5"/>
      <c r="J159" s="5"/>
      <c r="K159" s="5"/>
    </row>
    <row r="160" spans="1:11" s="1" customFormat="1" ht="14.25">
      <c r="A160" s="137"/>
      <c r="B160" s="12"/>
      <c r="C160" s="12"/>
      <c r="D160" s="12"/>
      <c r="E160" s="12"/>
      <c r="F160" s="138"/>
      <c r="G160" s="139"/>
      <c r="H160" s="4"/>
      <c r="I160" s="5"/>
      <c r="J160" s="5"/>
      <c r="K160" s="5"/>
    </row>
    <row r="161" spans="1:11" s="1" customFormat="1" ht="13.5" customHeight="1">
      <c r="A161" s="27" t="s">
        <v>122</v>
      </c>
      <c r="B161" s="27"/>
      <c r="C161" s="27"/>
      <c r="D161" s="27"/>
      <c r="E161" s="27"/>
      <c r="F161" s="27"/>
      <c r="G161" s="27"/>
      <c r="H161" s="4"/>
      <c r="I161" s="5"/>
      <c r="J161" s="5"/>
      <c r="K161" s="5"/>
    </row>
    <row r="162" spans="1:11" s="1" customFormat="1" ht="14.25" customHeight="1">
      <c r="A162" s="140"/>
      <c r="B162" s="140"/>
      <c r="C162" s="140"/>
      <c r="D162" s="140"/>
      <c r="E162" s="140"/>
      <c r="F162" s="140"/>
      <c r="G162" s="140"/>
      <c r="H162" s="4"/>
      <c r="I162" s="5"/>
      <c r="J162" s="5"/>
      <c r="K162" s="5"/>
    </row>
    <row r="163" spans="1:11" s="1" customFormat="1" ht="14.25">
      <c r="A163" s="57">
        <v>4</v>
      </c>
      <c r="B163" s="141" t="s">
        <v>123</v>
      </c>
      <c r="C163" s="141"/>
      <c r="D163" s="141"/>
      <c r="E163" s="141"/>
      <c r="F163" s="21"/>
      <c r="G163" s="57" t="s">
        <v>40</v>
      </c>
      <c r="H163" s="4"/>
      <c r="I163" s="5"/>
      <c r="J163" s="5"/>
      <c r="K163" s="5"/>
    </row>
    <row r="164" spans="1:11" s="1" customFormat="1" ht="13.5" customHeight="1">
      <c r="A164" s="49" t="s">
        <v>101</v>
      </c>
      <c r="B164" s="59" t="s">
        <v>124</v>
      </c>
      <c r="C164" s="59"/>
      <c r="D164" s="59"/>
      <c r="E164" s="59"/>
      <c r="F164" s="142">
        <f>F144</f>
        <v>0.1241</v>
      </c>
      <c r="G164" s="143">
        <f>G144</f>
        <v>316.699537640224</v>
      </c>
      <c r="H164" s="4"/>
      <c r="I164" s="5"/>
      <c r="J164" s="5"/>
      <c r="K164" s="5"/>
    </row>
    <row r="165" spans="1:11" s="1" customFormat="1" ht="13.5" customHeight="1">
      <c r="A165" s="123" t="s">
        <v>117</v>
      </c>
      <c r="B165" s="59" t="s">
        <v>118</v>
      </c>
      <c r="C165" s="59"/>
      <c r="D165" s="59"/>
      <c r="E165" s="59"/>
      <c r="F165" s="62"/>
      <c r="G165" s="144">
        <f>G157</f>
        <v>0</v>
      </c>
      <c r="H165" s="4"/>
      <c r="I165" s="5"/>
      <c r="J165" s="5"/>
      <c r="K165" s="5"/>
    </row>
    <row r="166" spans="1:11" s="1" customFormat="1" ht="13.5" customHeight="1">
      <c r="A166" s="105"/>
      <c r="B166" s="84" t="s">
        <v>93</v>
      </c>
      <c r="C166" s="84"/>
      <c r="D166" s="84"/>
      <c r="E166" s="84"/>
      <c r="F166" s="145">
        <f>F164</f>
        <v>0.1241</v>
      </c>
      <c r="G166" s="107">
        <f>G164+G165</f>
        <v>316.699537640224</v>
      </c>
      <c r="H166" s="4"/>
      <c r="I166" s="5"/>
      <c r="J166" s="5"/>
      <c r="K166" s="5"/>
    </row>
    <row r="167" spans="1:11" ht="14.25" customHeight="1">
      <c r="A167" s="5"/>
      <c r="B167" s="5"/>
      <c r="C167" s="5"/>
      <c r="D167" s="5"/>
      <c r="E167" s="5"/>
      <c r="F167" s="5"/>
      <c r="G167" s="5"/>
      <c r="H167" s="4"/>
      <c r="I167" s="5"/>
      <c r="J167" s="5"/>
      <c r="K167" s="5"/>
    </row>
    <row r="168" spans="1:11" s="1" customFormat="1" ht="15.75" customHeight="1">
      <c r="A168" s="54" t="s">
        <v>125</v>
      </c>
      <c r="B168" s="54"/>
      <c r="C168" s="54"/>
      <c r="D168" s="54"/>
      <c r="E168" s="54"/>
      <c r="F168" s="54"/>
      <c r="G168" s="54"/>
      <c r="H168" s="4"/>
      <c r="I168" s="5"/>
      <c r="J168" s="5"/>
      <c r="K168" s="5"/>
    </row>
    <row r="169" spans="1:11" ht="14.25">
      <c r="A169" s="5"/>
      <c r="B169" s="5"/>
      <c r="C169" s="5"/>
      <c r="D169" s="5"/>
      <c r="E169" s="5"/>
      <c r="F169" s="5"/>
      <c r="G169" s="5"/>
      <c r="H169" s="4"/>
      <c r="I169" s="5"/>
      <c r="J169" s="5"/>
      <c r="K169" s="5"/>
    </row>
    <row r="170" spans="1:11" s="1" customFormat="1" ht="13.5" customHeight="1">
      <c r="A170" s="21">
        <v>5</v>
      </c>
      <c r="B170" s="21" t="s">
        <v>126</v>
      </c>
      <c r="C170" s="21"/>
      <c r="D170" s="21"/>
      <c r="E170" s="21"/>
      <c r="F170" s="21" t="s">
        <v>40</v>
      </c>
      <c r="G170" s="21"/>
      <c r="H170" s="4"/>
      <c r="I170" s="5"/>
      <c r="J170" s="5"/>
      <c r="K170" s="5"/>
    </row>
    <row r="171" spans="1:11" s="1" customFormat="1" ht="13.5" customHeight="1">
      <c r="A171" s="14" t="s">
        <v>6</v>
      </c>
      <c r="B171" s="101" t="s">
        <v>127</v>
      </c>
      <c r="C171" s="101"/>
      <c r="D171" s="101"/>
      <c r="E171" s="101"/>
      <c r="F171" s="125">
        <v>15.28</v>
      </c>
      <c r="G171" s="125"/>
      <c r="H171" s="4"/>
      <c r="I171" s="5"/>
      <c r="J171" s="5"/>
      <c r="K171" s="5"/>
    </row>
    <row r="172" spans="1:11" s="1" customFormat="1" ht="13.5" customHeight="1">
      <c r="A172" s="14" t="s">
        <v>9</v>
      </c>
      <c r="B172" s="101" t="s">
        <v>128</v>
      </c>
      <c r="C172" s="101"/>
      <c r="D172" s="101"/>
      <c r="E172" s="101"/>
      <c r="F172" s="125"/>
      <c r="G172" s="125"/>
      <c r="H172" s="4"/>
      <c r="I172" s="5"/>
      <c r="J172" s="5"/>
      <c r="K172" s="5"/>
    </row>
    <row r="173" spans="1:11" s="1" customFormat="1" ht="13.5" customHeight="1">
      <c r="A173" s="14" t="s">
        <v>12</v>
      </c>
      <c r="B173" s="101" t="s">
        <v>129</v>
      </c>
      <c r="C173" s="101"/>
      <c r="D173" s="101"/>
      <c r="E173" s="101"/>
      <c r="F173" s="125"/>
      <c r="G173" s="125"/>
      <c r="H173" s="4"/>
      <c r="I173" s="5"/>
      <c r="J173" s="5"/>
      <c r="K173" s="5"/>
    </row>
    <row r="174" spans="1:11" s="1" customFormat="1" ht="13.5" customHeight="1">
      <c r="A174" s="14" t="s">
        <v>14</v>
      </c>
      <c r="B174" s="101" t="s">
        <v>130</v>
      </c>
      <c r="C174" s="101"/>
      <c r="D174" s="101"/>
      <c r="E174" s="101"/>
      <c r="F174" s="101"/>
      <c r="G174" s="101"/>
      <c r="H174" s="4"/>
      <c r="I174" s="5"/>
      <c r="J174" s="5"/>
      <c r="K174" s="5"/>
    </row>
    <row r="175" spans="1:11" s="1" customFormat="1" ht="13.5" customHeight="1">
      <c r="A175" s="146"/>
      <c r="B175" s="21" t="s">
        <v>42</v>
      </c>
      <c r="C175" s="21"/>
      <c r="D175" s="21"/>
      <c r="E175" s="21"/>
      <c r="F175" s="147">
        <f>SUM(F171:F174)</f>
        <v>15.28</v>
      </c>
      <c r="G175" s="147"/>
      <c r="H175" s="4"/>
      <c r="I175" s="5"/>
      <c r="J175" s="5"/>
      <c r="K175" s="5"/>
    </row>
    <row r="176" spans="1:11" ht="14.25" customHeight="1">
      <c r="A176" s="5"/>
      <c r="B176" s="5"/>
      <c r="C176" s="5"/>
      <c r="D176" s="5"/>
      <c r="E176" s="5"/>
      <c r="F176" s="5"/>
      <c r="G176" s="5"/>
      <c r="H176" s="4"/>
      <c r="I176" s="5"/>
      <c r="J176" s="5"/>
      <c r="K176" s="5"/>
    </row>
    <row r="177" spans="1:11" s="1" customFormat="1" ht="13.5" customHeight="1">
      <c r="A177" s="79" t="s">
        <v>131</v>
      </c>
      <c r="B177" s="79"/>
      <c r="C177" s="79"/>
      <c r="D177" s="79"/>
      <c r="E177" s="79"/>
      <c r="F177" s="79"/>
      <c r="G177" s="79"/>
      <c r="H177" s="4"/>
      <c r="I177" s="5"/>
      <c r="J177" s="5"/>
      <c r="K177" s="5"/>
    </row>
    <row r="178" spans="1:11" s="1" customFormat="1" ht="14.25" customHeight="1">
      <c r="A178" s="42"/>
      <c r="B178" s="5"/>
      <c r="C178" s="5"/>
      <c r="D178" s="5"/>
      <c r="E178" s="5"/>
      <c r="F178" s="5"/>
      <c r="G178" s="5"/>
      <c r="H178" s="4"/>
      <c r="I178" s="5"/>
      <c r="J178" s="5"/>
      <c r="K178" s="5"/>
    </row>
    <row r="179" spans="1:11" s="1" customFormat="1" ht="15.75" customHeight="1">
      <c r="A179" s="148" t="s">
        <v>132</v>
      </c>
      <c r="B179" s="148"/>
      <c r="C179" s="148"/>
      <c r="D179" s="148"/>
      <c r="E179" s="148"/>
      <c r="F179" s="148"/>
      <c r="G179" s="148"/>
      <c r="H179" s="4"/>
      <c r="I179" s="5"/>
      <c r="J179" s="5"/>
      <c r="K179" s="5"/>
    </row>
    <row r="180" spans="1:11" s="1" customFormat="1" ht="14.25">
      <c r="A180" s="149"/>
      <c r="B180" s="149"/>
      <c r="C180" s="149"/>
      <c r="D180" s="149"/>
      <c r="E180" s="149"/>
      <c r="F180" s="149"/>
      <c r="G180" s="149"/>
      <c r="H180" s="4"/>
      <c r="I180" s="5"/>
      <c r="J180" s="5"/>
      <c r="K180" s="5"/>
    </row>
    <row r="181" spans="1:11" s="1" customFormat="1" ht="29.25" customHeight="1">
      <c r="A181" s="69" t="s">
        <v>133</v>
      </c>
      <c r="B181" s="69"/>
      <c r="C181" s="69"/>
      <c r="D181" s="69"/>
      <c r="E181" s="69"/>
      <c r="F181" s="69"/>
      <c r="G181" s="150">
        <f>F47+F110+G120+G166+F175</f>
        <v>2883.9500262802244</v>
      </c>
      <c r="H181" s="4"/>
      <c r="I181" s="5"/>
      <c r="J181" s="5"/>
      <c r="K181" s="5"/>
    </row>
    <row r="182" spans="1:11" s="1" customFormat="1" ht="14.25" customHeight="1">
      <c r="A182" s="5"/>
      <c r="B182" s="11"/>
      <c r="C182" s="11"/>
      <c r="D182" s="11"/>
      <c r="E182" s="11"/>
      <c r="F182" s="11"/>
      <c r="G182" s="151">
        <f>G181+G184</f>
        <v>2970.468527068631</v>
      </c>
      <c r="H182" s="4"/>
      <c r="I182" s="5"/>
      <c r="J182" s="5"/>
      <c r="K182" s="5"/>
    </row>
    <row r="183" spans="1:11" s="1" customFormat="1" ht="13.5" customHeight="1">
      <c r="A183" s="52">
        <v>6</v>
      </c>
      <c r="B183" s="152" t="s">
        <v>134</v>
      </c>
      <c r="C183" s="152"/>
      <c r="D183" s="152"/>
      <c r="E183" s="152"/>
      <c r="F183" s="152" t="s">
        <v>48</v>
      </c>
      <c r="G183" s="153" t="s">
        <v>40</v>
      </c>
      <c r="H183" s="4"/>
      <c r="I183" s="5"/>
      <c r="J183" s="5"/>
      <c r="K183" s="5"/>
    </row>
    <row r="184" spans="1:11" s="1" customFormat="1" ht="13.5" customHeight="1">
      <c r="A184" s="154" t="s">
        <v>6</v>
      </c>
      <c r="B184" s="155" t="s">
        <v>135</v>
      </c>
      <c r="C184" s="155"/>
      <c r="D184" s="155"/>
      <c r="E184" s="155"/>
      <c r="F184" s="156">
        <v>0.03</v>
      </c>
      <c r="G184" s="157">
        <f>G181*F184</f>
        <v>86.51850078840673</v>
      </c>
      <c r="H184" s="4"/>
      <c r="I184" s="5"/>
      <c r="J184" s="5"/>
      <c r="K184" s="5"/>
    </row>
    <row r="185" spans="1:11" s="1" customFormat="1" ht="13.5" customHeight="1">
      <c r="A185" s="158" t="s">
        <v>9</v>
      </c>
      <c r="B185" s="36" t="s">
        <v>136</v>
      </c>
      <c r="C185" s="36"/>
      <c r="D185" s="36"/>
      <c r="E185" s="36"/>
      <c r="F185" s="159">
        <v>0.08599</v>
      </c>
      <c r="G185" s="160">
        <f>(G181+G184)*F185</f>
        <v>255.43058864263156</v>
      </c>
      <c r="H185" s="161"/>
      <c r="I185" s="5"/>
      <c r="J185" s="5"/>
      <c r="K185" s="5"/>
    </row>
    <row r="186" spans="1:11" s="1" customFormat="1" ht="13.5" customHeight="1">
      <c r="A186" s="158" t="s">
        <v>12</v>
      </c>
      <c r="B186" s="36" t="s">
        <v>137</v>
      </c>
      <c r="C186" s="36"/>
      <c r="D186" s="36"/>
      <c r="E186" s="36"/>
      <c r="F186" s="159"/>
      <c r="G186" s="160"/>
      <c r="H186" s="4"/>
      <c r="I186" s="4"/>
      <c r="J186" s="5"/>
      <c r="K186" s="5"/>
    </row>
    <row r="187" spans="1:11" s="1" customFormat="1" ht="13.5" customHeight="1">
      <c r="A187" s="158"/>
      <c r="B187" s="36" t="s">
        <v>138</v>
      </c>
      <c r="C187" s="36"/>
      <c r="D187" s="36"/>
      <c r="E187" s="36"/>
      <c r="F187" s="159">
        <v>0.076</v>
      </c>
      <c r="G187" s="160">
        <f aca="true" t="shared" si="1" ref="G187:G189">SUM($G$181,$G$184,$G$185)/0.8575*F187</f>
        <v>285.91059217965704</v>
      </c>
      <c r="H187" s="4"/>
      <c r="I187" s="5"/>
      <c r="J187" s="5"/>
      <c r="K187" s="5"/>
    </row>
    <row r="188" spans="1:11" s="1" customFormat="1" ht="13.5" customHeight="1">
      <c r="A188" s="158"/>
      <c r="B188" s="36" t="s">
        <v>139</v>
      </c>
      <c r="C188" s="36"/>
      <c r="D188" s="36"/>
      <c r="E188" s="36"/>
      <c r="F188" s="159">
        <v>0.0165</v>
      </c>
      <c r="G188" s="160">
        <f t="shared" si="1"/>
        <v>62.07269435479397</v>
      </c>
      <c r="H188" s="4"/>
      <c r="I188" s="5"/>
      <c r="J188" s="5"/>
      <c r="K188" s="5"/>
    </row>
    <row r="189" spans="1:11" s="1" customFormat="1" ht="13.5" customHeight="1">
      <c r="A189" s="158"/>
      <c r="B189" s="36" t="s">
        <v>140</v>
      </c>
      <c r="C189" s="36"/>
      <c r="D189" s="36"/>
      <c r="E189" s="36"/>
      <c r="F189" s="159">
        <v>0.05</v>
      </c>
      <c r="G189" s="160">
        <f t="shared" si="1"/>
        <v>188.09907380240597</v>
      </c>
      <c r="H189" s="4"/>
      <c r="I189" s="5"/>
      <c r="J189" s="5"/>
      <c r="K189" s="5"/>
    </row>
    <row r="190" spans="1:11" s="1" customFormat="1" ht="13.5" customHeight="1">
      <c r="A190" s="162"/>
      <c r="B190" s="163" t="s">
        <v>42</v>
      </c>
      <c r="C190" s="163"/>
      <c r="D190" s="163"/>
      <c r="E190" s="163"/>
      <c r="F190" s="164">
        <f>SUM(F184:F189)</f>
        <v>0.25849</v>
      </c>
      <c r="G190" s="53">
        <f>SUM(G184:G189)</f>
        <v>878.0314497678953</v>
      </c>
      <c r="H190" s="4"/>
      <c r="I190" s="5"/>
      <c r="J190" s="5"/>
      <c r="K190" s="5"/>
    </row>
    <row r="191" spans="1:11" ht="14.25" customHeight="1">
      <c r="A191" s="5"/>
      <c r="B191" s="5"/>
      <c r="C191" s="5"/>
      <c r="D191" s="5"/>
      <c r="E191" s="5"/>
      <c r="F191" s="5"/>
      <c r="G191" s="5"/>
      <c r="H191" s="4"/>
      <c r="I191" s="5"/>
      <c r="J191" s="5"/>
      <c r="K191" s="5"/>
    </row>
    <row r="192" spans="1:11" s="1" customFormat="1" ht="14.25">
      <c r="A192" s="31" t="s">
        <v>141</v>
      </c>
      <c r="B192" s="31"/>
      <c r="C192" s="31"/>
      <c r="D192" s="31"/>
      <c r="E192" s="31"/>
      <c r="F192" s="31"/>
      <c r="G192" s="31"/>
      <c r="H192" s="4"/>
      <c r="I192" s="5"/>
      <c r="J192" s="5"/>
      <c r="K192" s="5"/>
    </row>
    <row r="193" spans="1:11" s="1" customFormat="1" ht="15.75" customHeight="1">
      <c r="A193" s="31" t="s">
        <v>142</v>
      </c>
      <c r="B193" s="31"/>
      <c r="C193" s="31"/>
      <c r="D193" s="31"/>
      <c r="E193" s="31"/>
      <c r="F193" s="31"/>
      <c r="G193" s="31"/>
      <c r="H193" s="4"/>
      <c r="I193" s="5"/>
      <c r="J193" s="5"/>
      <c r="K193" s="5"/>
    </row>
    <row r="194" spans="1:11" s="1" customFormat="1" ht="14.25">
      <c r="A194" s="149" t="s">
        <v>143</v>
      </c>
      <c r="B194" s="149"/>
      <c r="C194" s="149"/>
      <c r="D194" s="149"/>
      <c r="E194" s="149"/>
      <c r="F194" s="149"/>
      <c r="G194" s="149"/>
      <c r="H194" s="4"/>
      <c r="I194" s="5"/>
      <c r="J194" s="5"/>
      <c r="K194" s="5"/>
    </row>
    <row r="195" spans="1:11" s="1" customFormat="1" ht="14.25">
      <c r="A195" s="149" t="s">
        <v>144</v>
      </c>
      <c r="B195" s="149"/>
      <c r="C195" s="149"/>
      <c r="D195" s="149"/>
      <c r="E195" s="149"/>
      <c r="F195" s="149"/>
      <c r="G195" s="149"/>
      <c r="H195" s="4"/>
      <c r="I195" s="5"/>
      <c r="J195" s="5"/>
      <c r="K195" s="5"/>
    </row>
    <row r="196" spans="1:11" s="1" customFormat="1" ht="45.75" customHeight="1">
      <c r="A196" s="165" t="s">
        <v>145</v>
      </c>
      <c r="B196" s="165"/>
      <c r="C196" s="165"/>
      <c r="D196" s="165"/>
      <c r="E196" s="165"/>
      <c r="F196" s="165"/>
      <c r="G196" s="165"/>
      <c r="H196" s="4"/>
      <c r="I196" s="5"/>
      <c r="J196" s="5"/>
      <c r="K196" s="5"/>
    </row>
    <row r="197" spans="1:11" s="1" customFormat="1" ht="49.5" customHeight="1">
      <c r="A197" s="166" t="s">
        <v>146</v>
      </c>
      <c r="B197" s="166"/>
      <c r="C197" s="166"/>
      <c r="D197" s="166"/>
      <c r="E197" s="166"/>
      <c r="F197" s="166"/>
      <c r="G197" s="166"/>
      <c r="H197" s="4"/>
      <c r="I197" s="5"/>
      <c r="J197" s="5"/>
      <c r="K197" s="5"/>
    </row>
    <row r="198" spans="1:11" s="1" customFormat="1" ht="14.25">
      <c r="A198" s="149"/>
      <c r="B198" s="11"/>
      <c r="C198" s="11"/>
      <c r="D198" s="11"/>
      <c r="E198" s="11"/>
      <c r="F198" s="11"/>
      <c r="G198" s="11"/>
      <c r="H198" s="4"/>
      <c r="I198" s="5"/>
      <c r="J198" s="5"/>
      <c r="K198" s="5"/>
    </row>
    <row r="199" spans="1:11" s="1" customFormat="1" ht="13.5" customHeight="1">
      <c r="A199" s="27" t="s">
        <v>147</v>
      </c>
      <c r="B199" s="27"/>
      <c r="C199" s="27"/>
      <c r="D199" s="27"/>
      <c r="E199" s="27"/>
      <c r="F199" s="27"/>
      <c r="G199" s="27"/>
      <c r="H199" s="4"/>
      <c r="I199" s="5"/>
      <c r="J199" s="5"/>
      <c r="K199" s="5"/>
    </row>
    <row r="200" spans="1:11" s="1" customFormat="1" ht="14.25" customHeight="1">
      <c r="A200" s="33"/>
      <c r="B200" s="33"/>
      <c r="C200" s="33"/>
      <c r="D200" s="33"/>
      <c r="E200" s="33"/>
      <c r="F200" s="33"/>
      <c r="G200" s="33"/>
      <c r="H200" s="4"/>
      <c r="I200" s="5"/>
      <c r="J200" s="5"/>
      <c r="K200" s="5"/>
    </row>
    <row r="201" spans="1:11" s="1" customFormat="1" ht="24.75" customHeight="1">
      <c r="A201" s="167"/>
      <c r="B201" s="98" t="s">
        <v>148</v>
      </c>
      <c r="C201" s="98"/>
      <c r="D201" s="98"/>
      <c r="E201" s="98"/>
      <c r="F201" s="98" t="s">
        <v>149</v>
      </c>
      <c r="G201" s="98"/>
      <c r="H201" s="4"/>
      <c r="I201" s="5"/>
      <c r="J201" s="5"/>
      <c r="K201" s="5"/>
    </row>
    <row r="202" spans="1:11" s="1" customFormat="1" ht="18.75" customHeight="1">
      <c r="A202" s="35" t="s">
        <v>6</v>
      </c>
      <c r="B202" s="36" t="s">
        <v>150</v>
      </c>
      <c r="C202" s="36"/>
      <c r="D202" s="36"/>
      <c r="E202" s="36"/>
      <c r="F202" s="168">
        <f>F47</f>
        <v>1388.1</v>
      </c>
      <c r="G202" s="168"/>
      <c r="H202" s="4"/>
      <c r="I202" s="5"/>
      <c r="J202" s="5"/>
      <c r="K202" s="5"/>
    </row>
    <row r="203" spans="1:11" s="1" customFormat="1" ht="13.5" customHeight="1">
      <c r="A203" s="35" t="s">
        <v>9</v>
      </c>
      <c r="B203" s="36" t="s">
        <v>151</v>
      </c>
      <c r="C203" s="36"/>
      <c r="D203" s="36"/>
      <c r="E203" s="36"/>
      <c r="F203" s="168">
        <f>F110</f>
        <v>1065.21100352</v>
      </c>
      <c r="G203" s="168"/>
      <c r="H203" s="4"/>
      <c r="I203" s="5"/>
      <c r="J203" s="5"/>
      <c r="K203" s="5"/>
    </row>
    <row r="204" spans="1:11" s="1" customFormat="1" ht="13.5" customHeight="1">
      <c r="A204" s="35" t="s">
        <v>12</v>
      </c>
      <c r="B204" s="36" t="s">
        <v>152</v>
      </c>
      <c r="C204" s="36"/>
      <c r="D204" s="36"/>
      <c r="E204" s="36"/>
      <c r="F204" s="168">
        <f>G120</f>
        <v>98.65948512000001</v>
      </c>
      <c r="G204" s="168"/>
      <c r="H204" s="4"/>
      <c r="I204" s="5"/>
      <c r="J204" s="5"/>
      <c r="K204" s="5"/>
    </row>
    <row r="205" spans="1:11" s="1" customFormat="1" ht="13.5" customHeight="1">
      <c r="A205" s="35" t="s">
        <v>14</v>
      </c>
      <c r="B205" s="36" t="s">
        <v>153</v>
      </c>
      <c r="C205" s="36"/>
      <c r="D205" s="36"/>
      <c r="E205" s="36"/>
      <c r="F205" s="168">
        <f>G166</f>
        <v>316.699537640224</v>
      </c>
      <c r="G205" s="168"/>
      <c r="H205" s="4"/>
      <c r="I205" s="5"/>
      <c r="J205" s="5"/>
      <c r="K205" s="5"/>
    </row>
    <row r="206" spans="1:11" s="1" customFormat="1" ht="13.5" customHeight="1">
      <c r="A206" s="35" t="s">
        <v>63</v>
      </c>
      <c r="B206" s="36" t="s">
        <v>154</v>
      </c>
      <c r="C206" s="36"/>
      <c r="D206" s="36"/>
      <c r="E206" s="36"/>
      <c r="F206" s="168">
        <f>F175</f>
        <v>15.28</v>
      </c>
      <c r="G206" s="168"/>
      <c r="H206" s="4"/>
      <c r="I206" s="5"/>
      <c r="J206" s="5"/>
      <c r="K206" s="5"/>
    </row>
    <row r="207" spans="1:11" s="1" customFormat="1" ht="13.5" customHeight="1">
      <c r="A207" s="169" t="s">
        <v>155</v>
      </c>
      <c r="B207" s="169"/>
      <c r="C207" s="169"/>
      <c r="D207" s="169"/>
      <c r="E207" s="169"/>
      <c r="F207" s="117">
        <f>F202+F203+F204+F205+F206</f>
        <v>2883.9500262802244</v>
      </c>
      <c r="G207" s="117"/>
      <c r="H207" s="4"/>
      <c r="I207" s="5"/>
      <c r="J207" s="5"/>
      <c r="K207" s="5"/>
    </row>
    <row r="208" spans="1:11" s="1" customFormat="1" ht="13.5" customHeight="1">
      <c r="A208" s="35" t="s">
        <v>65</v>
      </c>
      <c r="B208" s="36" t="s">
        <v>156</v>
      </c>
      <c r="C208" s="36"/>
      <c r="D208" s="36"/>
      <c r="E208" s="36"/>
      <c r="F208" s="168">
        <f>G190</f>
        <v>878.0314497678953</v>
      </c>
      <c r="G208" s="168"/>
      <c r="H208" s="4"/>
      <c r="I208" s="5"/>
      <c r="J208" s="5"/>
      <c r="K208" s="5"/>
    </row>
    <row r="209" spans="1:11" s="1" customFormat="1" ht="13.5" customHeight="1">
      <c r="A209" s="22" t="s">
        <v>157</v>
      </c>
      <c r="B209" s="22"/>
      <c r="C209" s="22"/>
      <c r="D209" s="22"/>
      <c r="E209" s="22"/>
      <c r="F209" s="170">
        <f>F207+F208</f>
        <v>3761.9814760481195</v>
      </c>
      <c r="G209" s="170"/>
      <c r="H209" s="171"/>
      <c r="I209" s="5"/>
      <c r="J209" s="5"/>
      <c r="K209" s="5"/>
    </row>
    <row r="210" spans="1:11" s="1" customFormat="1" ht="14.25" customHeight="1">
      <c r="A210" s="172"/>
      <c r="B210" s="172"/>
      <c r="C210" s="172"/>
      <c r="D210" s="172"/>
      <c r="E210" s="172"/>
      <c r="F210" s="172"/>
      <c r="G210" s="172"/>
      <c r="H210" s="4"/>
      <c r="I210" s="5"/>
      <c r="J210" s="5"/>
      <c r="K210" s="5"/>
    </row>
    <row r="211" spans="1:11" s="1" customFormat="1" ht="13.5" customHeight="1">
      <c r="A211" s="27" t="s">
        <v>158</v>
      </c>
      <c r="B211" s="27"/>
      <c r="C211" s="27"/>
      <c r="D211" s="27"/>
      <c r="E211" s="27"/>
      <c r="F211" s="27"/>
      <c r="G211" s="27"/>
      <c r="H211" s="4"/>
      <c r="I211" s="5"/>
      <c r="J211" s="5"/>
      <c r="K211" s="5"/>
    </row>
    <row r="212" spans="1:11" ht="14.25" customHeight="1">
      <c r="A212" s="5"/>
      <c r="B212" s="5"/>
      <c r="C212" s="5"/>
      <c r="D212" s="5"/>
      <c r="E212" s="5"/>
      <c r="F212" s="5"/>
      <c r="G212" s="5"/>
      <c r="H212" s="4"/>
      <c r="I212" s="5"/>
      <c r="J212" s="5"/>
      <c r="K212" s="5"/>
    </row>
    <row r="213" spans="1:11" s="1" customFormat="1" ht="36" customHeight="1">
      <c r="A213" s="21" t="s">
        <v>159</v>
      </c>
      <c r="B213" s="21"/>
      <c r="C213" s="21" t="s">
        <v>160</v>
      </c>
      <c r="D213" s="21" t="s">
        <v>161</v>
      </c>
      <c r="E213" s="21" t="s">
        <v>162</v>
      </c>
      <c r="F213" s="21" t="s">
        <v>163</v>
      </c>
      <c r="G213" s="21" t="s">
        <v>164</v>
      </c>
      <c r="H213" s="4"/>
      <c r="I213" s="5"/>
      <c r="J213" s="5"/>
      <c r="K213" s="5"/>
    </row>
    <row r="214" spans="1:11" s="1" customFormat="1" ht="60.75" customHeight="1">
      <c r="A214" s="14" t="s">
        <v>165</v>
      </c>
      <c r="B214" s="173">
        <f>F33</f>
        <v>0</v>
      </c>
      <c r="C214" s="174">
        <f>F209</f>
        <v>3761.9814760481195</v>
      </c>
      <c r="D214" s="14">
        <v>1</v>
      </c>
      <c r="E214" s="174">
        <f>C214*D214</f>
        <v>3761.9814760481195</v>
      </c>
      <c r="F214" s="175">
        <v>2</v>
      </c>
      <c r="G214" s="174">
        <f>E214*F214</f>
        <v>7523.962952096239</v>
      </c>
      <c r="H214" s="4"/>
      <c r="I214" s="5"/>
      <c r="J214" s="5"/>
      <c r="K214" s="5"/>
    </row>
    <row r="215" spans="1:11" s="1" customFormat="1" ht="13.5" customHeight="1">
      <c r="A215" s="21" t="s">
        <v>166</v>
      </c>
      <c r="B215" s="21"/>
      <c r="C215" s="21"/>
      <c r="D215" s="21"/>
      <c r="E215" s="21"/>
      <c r="F215" s="21"/>
      <c r="G215" s="176">
        <f>G214</f>
        <v>7523.962952096239</v>
      </c>
      <c r="H215" s="4"/>
      <c r="I215" s="5"/>
      <c r="J215" s="5"/>
      <c r="K215" s="5"/>
    </row>
    <row r="216" spans="1:11" ht="14.25" customHeight="1">
      <c r="A216" s="5"/>
      <c r="B216" s="5"/>
      <c r="C216" s="5"/>
      <c r="D216" s="5"/>
      <c r="E216" s="5"/>
      <c r="F216" s="5"/>
      <c r="G216" s="5"/>
      <c r="H216" s="4"/>
      <c r="I216" s="5"/>
      <c r="J216" s="5"/>
      <c r="K216" s="5"/>
    </row>
    <row r="217" spans="1:11" s="1" customFormat="1" ht="15.75" customHeight="1">
      <c r="A217" s="54" t="s">
        <v>167</v>
      </c>
      <c r="B217" s="54"/>
      <c r="C217" s="54"/>
      <c r="D217" s="54"/>
      <c r="E217" s="54"/>
      <c r="F217" s="54"/>
      <c r="G217" s="54"/>
      <c r="H217" s="4"/>
      <c r="I217" s="5"/>
      <c r="J217" s="5"/>
      <c r="K217" s="5"/>
    </row>
    <row r="218" spans="1:11" ht="14.25">
      <c r="A218" s="5"/>
      <c r="B218" s="5"/>
      <c r="C218" s="5"/>
      <c r="D218" s="5"/>
      <c r="E218" s="5"/>
      <c r="F218" s="5"/>
      <c r="G218" s="5"/>
      <c r="H218" s="4"/>
      <c r="I218" s="5"/>
      <c r="J218" s="5"/>
      <c r="K218" s="5"/>
    </row>
    <row r="219" spans="1:11" s="1" customFormat="1" ht="13.5" customHeight="1">
      <c r="A219" s="146"/>
      <c r="B219" s="21" t="s">
        <v>168</v>
      </c>
      <c r="C219" s="21"/>
      <c r="D219" s="21"/>
      <c r="E219" s="21"/>
      <c r="F219" s="21"/>
      <c r="G219" s="21"/>
      <c r="H219" s="4"/>
      <c r="I219" s="5"/>
      <c r="J219" s="5"/>
      <c r="K219" s="5"/>
    </row>
    <row r="220" spans="1:11" s="1" customFormat="1" ht="13.5" customHeight="1">
      <c r="A220" s="146"/>
      <c r="B220" s="177" t="s">
        <v>169</v>
      </c>
      <c r="C220" s="177"/>
      <c r="D220" s="177"/>
      <c r="E220" s="177"/>
      <c r="F220" s="21" t="s">
        <v>170</v>
      </c>
      <c r="G220" s="21"/>
      <c r="H220" s="4"/>
      <c r="I220" s="5"/>
      <c r="J220" s="5"/>
      <c r="K220" s="5"/>
    </row>
    <row r="221" spans="1:11" s="1" customFormat="1" ht="14.25" customHeight="1">
      <c r="A221" s="58" t="s">
        <v>6</v>
      </c>
      <c r="B221" s="178" t="s">
        <v>171</v>
      </c>
      <c r="C221" s="178"/>
      <c r="D221" s="178"/>
      <c r="E221" s="178"/>
      <c r="F221" s="179">
        <f>E214</f>
        <v>3761.9814760481195</v>
      </c>
      <c r="G221" s="179"/>
      <c r="H221" s="4"/>
      <c r="I221" s="5"/>
      <c r="J221" s="5"/>
      <c r="K221" s="5"/>
    </row>
    <row r="222" spans="1:11" s="1" customFormat="1" ht="36" customHeight="1">
      <c r="A222" s="14" t="s">
        <v>9</v>
      </c>
      <c r="B222" s="178" t="s">
        <v>172</v>
      </c>
      <c r="C222" s="178"/>
      <c r="D222" s="178"/>
      <c r="E222" s="178"/>
      <c r="F222" s="179">
        <f>G215</f>
        <v>7523.962952096239</v>
      </c>
      <c r="G222" s="179"/>
      <c r="H222" s="4"/>
      <c r="I222" s="5"/>
      <c r="J222" s="5"/>
      <c r="K222" s="5"/>
    </row>
    <row r="223" spans="1:11" s="1" customFormat="1" ht="43.5" customHeight="1">
      <c r="A223" s="14" t="s">
        <v>12</v>
      </c>
      <c r="B223" s="36" t="s">
        <v>173</v>
      </c>
      <c r="C223" s="36"/>
      <c r="D223" s="36"/>
      <c r="E223" s="36"/>
      <c r="F223" s="180">
        <f>F222*12</f>
        <v>90287.55542515486</v>
      </c>
      <c r="G223" s="180"/>
      <c r="H223" s="4"/>
      <c r="I223" s="5"/>
      <c r="J223" s="5"/>
      <c r="K223" s="5"/>
    </row>
    <row r="224" spans="1:11" ht="14.25" customHeight="1">
      <c r="A224" s="5"/>
      <c r="B224" s="5"/>
      <c r="C224" s="5"/>
      <c r="D224" s="5"/>
      <c r="E224" s="5"/>
      <c r="F224" s="5"/>
      <c r="G224" s="5"/>
      <c r="H224" s="4"/>
      <c r="I224" s="5"/>
      <c r="J224" s="5"/>
      <c r="K224" s="5"/>
    </row>
    <row r="225" spans="1:7" ht="81" customHeight="1">
      <c r="A225" s="181" t="s">
        <v>174</v>
      </c>
      <c r="B225" s="181"/>
      <c r="C225" s="181"/>
      <c r="D225" s="181"/>
      <c r="E225" s="181"/>
      <c r="F225" s="181"/>
      <c r="G225" s="181"/>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6:G26"/>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2:G102"/>
    <mergeCell ref="A104:G104"/>
    <mergeCell ref="B106:E106"/>
    <mergeCell ref="F106:G106"/>
    <mergeCell ref="B107:E107"/>
    <mergeCell ref="F107:G107"/>
    <mergeCell ref="B108:E108"/>
    <mergeCell ref="F108:G108"/>
    <mergeCell ref="B109:E109"/>
    <mergeCell ref="F109:G109"/>
    <mergeCell ref="A110:E110"/>
    <mergeCell ref="F110:G110"/>
    <mergeCell ref="A112:G112"/>
    <mergeCell ref="B114:E114"/>
    <mergeCell ref="B115:E115"/>
    <mergeCell ref="B116:E116"/>
    <mergeCell ref="B117:E117"/>
    <mergeCell ref="B118:E118"/>
    <mergeCell ref="B119:E119"/>
    <mergeCell ref="B120:E120"/>
    <mergeCell ref="A122:G125"/>
    <mergeCell ref="A126:G126"/>
    <mergeCell ref="A127:G127"/>
    <mergeCell ref="A128:G128"/>
    <mergeCell ref="A130:G130"/>
    <mergeCell ref="A132:F132"/>
    <mergeCell ref="A134:G134"/>
    <mergeCell ref="B136:E136"/>
    <mergeCell ref="B137:E137"/>
    <mergeCell ref="B138:E138"/>
    <mergeCell ref="B139:E139"/>
    <mergeCell ref="B140:E140"/>
    <mergeCell ref="B141:E141"/>
    <mergeCell ref="B142:E142"/>
    <mergeCell ref="B143:E143"/>
    <mergeCell ref="B144:E144"/>
    <mergeCell ref="A146:G146"/>
    <mergeCell ref="A147:G147"/>
    <mergeCell ref="A148:G148"/>
    <mergeCell ref="A149:G149"/>
    <mergeCell ref="A150:G150"/>
    <mergeCell ref="A151:G151"/>
    <mergeCell ref="A153:G153"/>
    <mergeCell ref="B155:E155"/>
    <mergeCell ref="B156:E156"/>
    <mergeCell ref="A157:E157"/>
    <mergeCell ref="A158:G159"/>
    <mergeCell ref="A161:G161"/>
    <mergeCell ref="A162:G162"/>
    <mergeCell ref="B163:E163"/>
    <mergeCell ref="B164:E164"/>
    <mergeCell ref="B165:E165"/>
    <mergeCell ref="B166:E166"/>
    <mergeCell ref="A168:G168"/>
    <mergeCell ref="B170:E170"/>
    <mergeCell ref="F170:G170"/>
    <mergeCell ref="B171:E171"/>
    <mergeCell ref="F171:G171"/>
    <mergeCell ref="B172:E172"/>
    <mergeCell ref="F172:G172"/>
    <mergeCell ref="B173:E173"/>
    <mergeCell ref="F173:G173"/>
    <mergeCell ref="B174:E174"/>
    <mergeCell ref="F174:G174"/>
    <mergeCell ref="B175:E175"/>
    <mergeCell ref="F175:G175"/>
    <mergeCell ref="A177:G177"/>
    <mergeCell ref="A179:G179"/>
    <mergeCell ref="A181:F181"/>
    <mergeCell ref="B183:E183"/>
    <mergeCell ref="B184:E184"/>
    <mergeCell ref="B185:E185"/>
    <mergeCell ref="B186:E186"/>
    <mergeCell ref="B187:E187"/>
    <mergeCell ref="B188:E188"/>
    <mergeCell ref="B189:E189"/>
    <mergeCell ref="B190:E190"/>
    <mergeCell ref="A192:G192"/>
    <mergeCell ref="A193:G193"/>
    <mergeCell ref="A196:G196"/>
    <mergeCell ref="A197:G197"/>
    <mergeCell ref="A199:G199"/>
    <mergeCell ref="B201:E201"/>
    <mergeCell ref="F201:G201"/>
    <mergeCell ref="B202:E202"/>
    <mergeCell ref="F202:G202"/>
    <mergeCell ref="B203:E203"/>
    <mergeCell ref="F203:G203"/>
    <mergeCell ref="B204:E204"/>
    <mergeCell ref="F204:G204"/>
    <mergeCell ref="B205:E205"/>
    <mergeCell ref="F205:G205"/>
    <mergeCell ref="B206:E206"/>
    <mergeCell ref="F206:G206"/>
    <mergeCell ref="A207:E207"/>
    <mergeCell ref="F207:G207"/>
    <mergeCell ref="B208:E208"/>
    <mergeCell ref="F208:G208"/>
    <mergeCell ref="A209:E209"/>
    <mergeCell ref="F209:G209"/>
    <mergeCell ref="A211:G211"/>
    <mergeCell ref="A213:B213"/>
    <mergeCell ref="A215:F215"/>
    <mergeCell ref="A217:G217"/>
    <mergeCell ref="B219:G219"/>
    <mergeCell ref="B220:E220"/>
    <mergeCell ref="F220:G220"/>
    <mergeCell ref="B221:E221"/>
    <mergeCell ref="F221:G221"/>
    <mergeCell ref="B222:E222"/>
    <mergeCell ref="F222:G222"/>
    <mergeCell ref="B223:E223"/>
    <mergeCell ref="F223:G223"/>
    <mergeCell ref="A225:G225"/>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xl/worksheets/sheet3.xml><?xml version="1.0" encoding="utf-8"?>
<worksheet xmlns="http://schemas.openxmlformats.org/spreadsheetml/2006/main" xmlns:r="http://schemas.openxmlformats.org/officeDocument/2006/relationships">
  <dimension ref="A1:BL225"/>
  <sheetViews>
    <sheetView tabSelected="1" zoomScale="95" zoomScaleNormal="95" workbookViewId="0" topLeftCell="A1">
      <selection activeCell="I108" sqref="I108"/>
    </sheetView>
  </sheetViews>
  <sheetFormatPr defaultColWidth="9.00390625" defaultRowHeight="14.25"/>
  <cols>
    <col min="1" max="1" width="12.25390625" style="1" customWidth="1"/>
    <col min="2" max="2" width="11.00390625" style="1" customWidth="1"/>
    <col min="3" max="3" width="12.75390625" style="1" customWidth="1"/>
    <col min="4" max="4" width="13.375" style="1" customWidth="1"/>
    <col min="5" max="5" width="12.75390625" style="1" customWidth="1"/>
    <col min="6" max="6" width="16.125" style="1" customWidth="1"/>
    <col min="7" max="7" width="36.2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c r="G14" s="18"/>
      <c r="H14" s="4"/>
      <c r="I14" s="5"/>
      <c r="J14" s="5"/>
      <c r="K14" s="5"/>
    </row>
    <row r="15" spans="1:11" ht="13.5" customHeight="1">
      <c r="A15" s="14" t="s">
        <v>14</v>
      </c>
      <c r="B15" s="19" t="s">
        <v>15</v>
      </c>
      <c r="C15" s="19"/>
      <c r="D15" s="19"/>
      <c r="E15" s="19"/>
      <c r="F15" s="20">
        <v>12</v>
      </c>
      <c r="G15" s="20"/>
      <c r="H15" s="4"/>
      <c r="I15" s="5"/>
      <c r="J15" s="5"/>
      <c r="K15" s="5"/>
    </row>
    <row r="16" spans="1:11" ht="14.25">
      <c r="A16" s="3" t="s">
        <v>16</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17</v>
      </c>
      <c r="B19" s="22" t="s">
        <v>18</v>
      </c>
      <c r="C19" s="22"/>
      <c r="D19" s="22"/>
      <c r="E19" s="22"/>
      <c r="F19" s="22" t="s">
        <v>19</v>
      </c>
      <c r="G19" s="22"/>
      <c r="H19" s="4"/>
      <c r="I19" s="5"/>
      <c r="J19" s="5"/>
      <c r="K19" s="5"/>
    </row>
    <row r="20" spans="1:11" ht="45" customHeight="1">
      <c r="A20" s="14" t="s">
        <v>20</v>
      </c>
      <c r="B20" s="23" t="s">
        <v>183</v>
      </c>
      <c r="C20" s="23"/>
      <c r="D20" s="23"/>
      <c r="E20" s="23"/>
      <c r="F20" s="23" t="s">
        <v>22</v>
      </c>
      <c r="G20" s="23"/>
      <c r="H20" s="4"/>
      <c r="I20" s="5"/>
      <c r="J20" s="5"/>
      <c r="K20" s="5"/>
    </row>
    <row r="21" spans="1:11" ht="14.25">
      <c r="A21" s="24"/>
      <c r="B21" s="24"/>
      <c r="C21" s="24"/>
      <c r="D21" s="24"/>
      <c r="E21" s="24"/>
      <c r="F21" s="24"/>
      <c r="G21" s="24"/>
      <c r="H21" s="4"/>
      <c r="I21" s="5"/>
      <c r="J21" s="5"/>
      <c r="K21" s="5"/>
    </row>
    <row r="22" spans="1:11" ht="13.5" customHeight="1">
      <c r="A22" s="25" t="s">
        <v>177</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178</v>
      </c>
      <c r="B24" s="25"/>
      <c r="C24" s="25"/>
      <c r="D24" s="25"/>
      <c r="E24" s="25"/>
      <c r="F24" s="25"/>
      <c r="G24" s="25"/>
      <c r="H24" s="4"/>
      <c r="I24" s="5"/>
      <c r="J24" s="5"/>
      <c r="K24" s="5"/>
    </row>
    <row r="25" spans="1:11" ht="14.25">
      <c r="A25" s="25"/>
      <c r="B25" s="25"/>
      <c r="C25" s="25"/>
      <c r="D25" s="25"/>
      <c r="E25" s="25"/>
      <c r="F25" s="25"/>
      <c r="G25" s="25"/>
      <c r="H25" s="4"/>
      <c r="I25" s="5"/>
      <c r="J25" s="5"/>
      <c r="K25" s="5"/>
    </row>
    <row r="26" spans="1:11" ht="13.5" customHeight="1">
      <c r="A26" s="182" t="s">
        <v>179</v>
      </c>
      <c r="B26" s="182"/>
      <c r="C26" s="182"/>
      <c r="D26" s="182"/>
      <c r="E26" s="182"/>
      <c r="F26" s="182"/>
      <c r="G26" s="182"/>
      <c r="H26" s="4"/>
      <c r="I26" s="5"/>
      <c r="J26" s="5"/>
      <c r="K26" s="5"/>
    </row>
    <row r="27" spans="1:11" ht="14.25" customHeight="1">
      <c r="A27" s="27" t="s">
        <v>25</v>
      </c>
      <c r="B27" s="27"/>
      <c r="C27" s="27"/>
      <c r="D27" s="27"/>
      <c r="E27" s="27"/>
      <c r="F27" s="27"/>
      <c r="G27" s="27"/>
      <c r="H27" s="4"/>
      <c r="I27" s="5"/>
      <c r="J27" s="5"/>
      <c r="K27" s="5"/>
    </row>
    <row r="28" spans="1:11" ht="14.25">
      <c r="A28" s="28"/>
      <c r="B28" s="26"/>
      <c r="C28" s="29"/>
      <c r="D28" s="26"/>
      <c r="E28" s="26"/>
      <c r="F28" s="26"/>
      <c r="G28" s="26"/>
      <c r="H28" s="4"/>
      <c r="I28" s="5"/>
      <c r="J28" s="5"/>
      <c r="K28" s="5"/>
    </row>
    <row r="29" spans="1:11" ht="14.25" customHeight="1">
      <c r="A29" s="30" t="s">
        <v>26</v>
      </c>
      <c r="B29" s="30"/>
      <c r="C29" s="30"/>
      <c r="D29" s="30"/>
      <c r="E29" s="30"/>
      <c r="F29" s="30"/>
      <c r="G29" s="30"/>
      <c r="H29" s="4"/>
      <c r="I29" s="5"/>
      <c r="J29" s="5"/>
      <c r="K29" s="5"/>
    </row>
    <row r="30" spans="1:11" ht="14.25">
      <c r="A30" s="31" t="s">
        <v>27</v>
      </c>
      <c r="B30" s="31"/>
      <c r="C30" s="31"/>
      <c r="D30" s="31"/>
      <c r="E30" s="31"/>
      <c r="F30" s="31"/>
      <c r="G30" s="31"/>
      <c r="H30" s="4"/>
      <c r="I30" s="5"/>
      <c r="J30" s="5"/>
      <c r="K30" s="5"/>
    </row>
    <row r="31" spans="1:11" ht="14.25">
      <c r="A31" s="32"/>
      <c r="B31" s="33"/>
      <c r="C31" s="33"/>
      <c r="D31" s="33"/>
      <c r="E31" s="33"/>
      <c r="F31" s="33"/>
      <c r="G31" s="33"/>
      <c r="H31" s="4"/>
      <c r="I31" s="5"/>
      <c r="J31" s="5"/>
      <c r="K31" s="5"/>
    </row>
    <row r="32" spans="1:11" ht="13.5" customHeight="1">
      <c r="A32" s="34" t="s">
        <v>28</v>
      </c>
      <c r="B32" s="34"/>
      <c r="C32" s="34"/>
      <c r="D32" s="34"/>
      <c r="E32" s="34"/>
      <c r="F32" s="34"/>
      <c r="G32" s="34"/>
      <c r="H32" s="4"/>
      <c r="I32" s="5"/>
      <c r="J32" s="5"/>
      <c r="K32" s="5"/>
    </row>
    <row r="33" spans="1:11" ht="14.25" customHeight="1">
      <c r="A33" s="35">
        <v>1</v>
      </c>
      <c r="B33" s="36" t="s">
        <v>29</v>
      </c>
      <c r="C33" s="36"/>
      <c r="D33" s="36"/>
      <c r="E33" s="36"/>
      <c r="F33" s="37">
        <f>B20</f>
        <v>0</v>
      </c>
      <c r="G33" s="37"/>
      <c r="H33" s="4"/>
      <c r="I33" s="5"/>
      <c r="J33" s="5"/>
      <c r="K33" s="5"/>
    </row>
    <row r="34" spans="1:11" ht="13.5" customHeight="1">
      <c r="A34" s="35">
        <v>2</v>
      </c>
      <c r="B34" s="36" t="s">
        <v>30</v>
      </c>
      <c r="C34" s="36"/>
      <c r="D34" s="36"/>
      <c r="E34" s="36"/>
      <c r="F34" s="38" t="s">
        <v>184</v>
      </c>
      <c r="G34" s="38"/>
      <c r="H34" s="4"/>
      <c r="I34" s="5"/>
      <c r="J34" s="5"/>
      <c r="K34" s="5"/>
    </row>
    <row r="35" spans="1:11" ht="13.5" customHeight="1">
      <c r="A35" s="35">
        <v>3</v>
      </c>
      <c r="B35" s="36" t="s">
        <v>32</v>
      </c>
      <c r="C35" s="36"/>
      <c r="D35" s="36"/>
      <c r="E35" s="36"/>
      <c r="F35" s="39">
        <v>2591.3</v>
      </c>
      <c r="G35" s="39"/>
      <c r="H35" s="4"/>
      <c r="I35" s="5"/>
      <c r="J35" s="5"/>
      <c r="K35" s="5"/>
    </row>
    <row r="36" spans="1:11" ht="13.5" customHeight="1">
      <c r="A36" s="35">
        <v>4</v>
      </c>
      <c r="B36" s="36" t="s">
        <v>33</v>
      </c>
      <c r="C36" s="36"/>
      <c r="D36" s="36"/>
      <c r="E36" s="36"/>
      <c r="F36" s="40"/>
      <c r="G36" s="40"/>
      <c r="H36" s="4"/>
      <c r="I36" s="5"/>
      <c r="J36" s="5"/>
      <c r="K36" s="5"/>
    </row>
    <row r="37" spans="1:11" ht="14.25">
      <c r="A37" s="41"/>
      <c r="B37" s="42"/>
      <c r="C37" s="42"/>
      <c r="D37" s="42"/>
      <c r="E37" s="42"/>
      <c r="F37" s="43"/>
      <c r="G37" s="43"/>
      <c r="H37" s="4"/>
      <c r="I37" s="5"/>
      <c r="J37" s="5"/>
      <c r="K37" s="5"/>
    </row>
    <row r="38" spans="1:11" ht="14.25" customHeight="1">
      <c r="A38" s="44" t="s">
        <v>34</v>
      </c>
      <c r="B38" s="44"/>
      <c r="C38" s="44"/>
      <c r="D38" s="44"/>
      <c r="E38" s="44"/>
      <c r="F38" s="44"/>
      <c r="G38" s="44"/>
      <c r="H38" s="4"/>
      <c r="I38" s="5"/>
      <c r="J38" s="5"/>
      <c r="K38" s="5"/>
    </row>
    <row r="39" spans="1:11" ht="14.25">
      <c r="A39" s="45"/>
      <c r="B39" s="45"/>
      <c r="C39" s="45"/>
      <c r="D39" s="45"/>
      <c r="E39" s="45"/>
      <c r="F39" s="45"/>
      <c r="G39" s="45"/>
      <c r="H39" s="4"/>
      <c r="I39" s="5"/>
      <c r="J39" s="5"/>
      <c r="K39" s="5"/>
    </row>
    <row r="40" spans="1:11" ht="13.5" customHeight="1">
      <c r="A40" s="46" t="s">
        <v>35</v>
      </c>
      <c r="B40" s="46"/>
      <c r="C40" s="46"/>
      <c r="D40" s="46"/>
      <c r="E40" s="46"/>
      <c r="F40" s="46"/>
      <c r="G40" s="46"/>
      <c r="H40" s="4"/>
      <c r="I40" s="5"/>
      <c r="J40" s="5"/>
      <c r="K40" s="5"/>
    </row>
    <row r="41" spans="1:11" ht="13.5" customHeight="1">
      <c r="A41" s="46"/>
      <c r="B41" s="46"/>
      <c r="C41" s="46"/>
      <c r="D41" s="46"/>
      <c r="E41" s="46"/>
      <c r="F41" s="46"/>
      <c r="G41" s="46"/>
      <c r="H41" s="4"/>
      <c r="I41" s="5"/>
      <c r="J41" s="5"/>
      <c r="K41" s="5"/>
    </row>
    <row r="42" spans="1:11" ht="21.75" customHeight="1">
      <c r="A42" s="183" t="s">
        <v>185</v>
      </c>
      <c r="B42" s="183"/>
      <c r="C42" s="183"/>
      <c r="D42" s="183"/>
      <c r="E42" s="183"/>
      <c r="F42" s="183"/>
      <c r="G42" s="183"/>
      <c r="H42" s="4"/>
      <c r="I42" s="5"/>
      <c r="J42" s="5"/>
      <c r="K42" s="5"/>
    </row>
    <row r="43" spans="1:11" ht="14.25">
      <c r="A43" s="183" t="s">
        <v>37</v>
      </c>
      <c r="B43" s="183"/>
      <c r="C43" s="183"/>
      <c r="D43" s="183"/>
      <c r="E43" s="183"/>
      <c r="F43" s="183"/>
      <c r="G43" s="183"/>
      <c r="H43" s="4"/>
      <c r="I43" s="5"/>
      <c r="J43" s="5"/>
      <c r="K43" s="5"/>
    </row>
    <row r="44" spans="1:11" ht="14.25">
      <c r="A44" s="48" t="s">
        <v>38</v>
      </c>
      <c r="B44" s="48"/>
      <c r="C44" s="48"/>
      <c r="D44" s="48"/>
      <c r="E44" s="48"/>
      <c r="F44" s="48"/>
      <c r="G44" s="48"/>
      <c r="H44" s="4"/>
      <c r="I44" s="5"/>
      <c r="J44" s="5"/>
      <c r="K44" s="5"/>
    </row>
    <row r="45" spans="1:11" ht="13.5" customHeight="1">
      <c r="A45" s="21">
        <v>1</v>
      </c>
      <c r="B45" s="22" t="s">
        <v>39</v>
      </c>
      <c r="C45" s="22"/>
      <c r="D45" s="22"/>
      <c r="E45" s="22"/>
      <c r="F45" s="22" t="s">
        <v>40</v>
      </c>
      <c r="G45" s="22"/>
      <c r="H45" s="4"/>
      <c r="I45" s="5"/>
      <c r="J45" s="5"/>
      <c r="K45" s="5"/>
    </row>
    <row r="46" spans="1:11" ht="13.5" customHeight="1">
      <c r="A46" s="49" t="s">
        <v>6</v>
      </c>
      <c r="B46" s="50" t="s">
        <v>41</v>
      </c>
      <c r="C46" s="50"/>
      <c r="D46" s="50"/>
      <c r="E46" s="50"/>
      <c r="F46" s="51">
        <f>F35</f>
        <v>2591.3</v>
      </c>
      <c r="G46" s="51"/>
      <c r="H46" s="4"/>
      <c r="I46" s="5"/>
      <c r="J46" s="5"/>
      <c r="K46" s="5"/>
    </row>
    <row r="47" spans="1:11" ht="13.5" customHeight="1">
      <c r="A47" s="52" t="s">
        <v>42</v>
      </c>
      <c r="B47" s="52"/>
      <c r="C47" s="52"/>
      <c r="D47" s="52"/>
      <c r="E47" s="52"/>
      <c r="F47" s="53">
        <f>SUM(F46)</f>
        <v>2591.3</v>
      </c>
      <c r="G47" s="53"/>
      <c r="H47" s="4"/>
      <c r="I47" s="5"/>
      <c r="J47" s="5"/>
      <c r="K47" s="5"/>
    </row>
    <row r="48" spans="1:11" ht="13.5" customHeight="1">
      <c r="A48" s="46" t="s">
        <v>43</v>
      </c>
      <c r="B48" s="46"/>
      <c r="C48" s="46"/>
      <c r="D48" s="46"/>
      <c r="E48" s="46"/>
      <c r="F48" s="46"/>
      <c r="G48" s="46"/>
      <c r="H48" s="4"/>
      <c r="I48" s="5"/>
      <c r="J48" s="5"/>
      <c r="K48" s="5"/>
    </row>
    <row r="49" spans="1:11" ht="14.25">
      <c r="A49" s="46"/>
      <c r="B49" s="46"/>
      <c r="C49" s="46"/>
      <c r="D49" s="46"/>
      <c r="E49" s="46"/>
      <c r="F49" s="46"/>
      <c r="G49" s="46"/>
      <c r="H49" s="4"/>
      <c r="I49" s="5"/>
      <c r="J49" s="5"/>
      <c r="K49" s="5"/>
    </row>
    <row r="50" spans="1:11" s="1" customFormat="1" ht="14.25" customHeight="1">
      <c r="A50" s="54" t="s">
        <v>44</v>
      </c>
      <c r="B50" s="54"/>
      <c r="C50" s="54"/>
      <c r="D50" s="54"/>
      <c r="E50" s="54"/>
      <c r="F50" s="54"/>
      <c r="G50" s="54"/>
      <c r="H50" s="4"/>
      <c r="I50" s="5"/>
      <c r="J50" s="5"/>
      <c r="K50" s="5"/>
    </row>
    <row r="51" spans="1:11" s="1" customFormat="1" ht="14.25">
      <c r="A51" s="32"/>
      <c r="B51" s="33"/>
      <c r="C51" s="33"/>
      <c r="D51" s="33"/>
      <c r="E51" s="33"/>
      <c r="F51" s="33"/>
      <c r="G51" s="33"/>
      <c r="H51" s="4"/>
      <c r="I51" s="5"/>
      <c r="J51" s="5"/>
      <c r="K51" s="5"/>
    </row>
    <row r="52" spans="1:11" s="1" customFormat="1" ht="13.5" customHeight="1">
      <c r="A52" s="55" t="s">
        <v>45</v>
      </c>
      <c r="B52" s="55"/>
      <c r="C52" s="55"/>
      <c r="D52" s="55"/>
      <c r="E52" s="55"/>
      <c r="F52" s="55"/>
      <c r="G52" s="55"/>
      <c r="H52" s="4"/>
      <c r="I52" s="5"/>
      <c r="J52" s="5"/>
      <c r="K52" s="5"/>
    </row>
    <row r="53" spans="1:11" s="1" customFormat="1" ht="14.25" customHeight="1">
      <c r="A53" s="56"/>
      <c r="B53" s="56"/>
      <c r="C53" s="56"/>
      <c r="D53" s="56"/>
      <c r="E53" s="56"/>
      <c r="F53" s="56"/>
      <c r="G53" s="56"/>
      <c r="H53" s="4"/>
      <c r="I53" s="5"/>
      <c r="J53" s="5"/>
      <c r="K53" s="5"/>
    </row>
    <row r="54" spans="1:11" s="1" customFormat="1" ht="23.25" customHeight="1">
      <c r="A54" s="57" t="s">
        <v>46</v>
      </c>
      <c r="B54" s="57" t="s">
        <v>47</v>
      </c>
      <c r="C54" s="57"/>
      <c r="D54" s="57"/>
      <c r="E54" s="57"/>
      <c r="F54" s="57" t="s">
        <v>48</v>
      </c>
      <c r="G54" s="57" t="s">
        <v>40</v>
      </c>
      <c r="H54" s="4"/>
      <c r="I54" s="5"/>
      <c r="J54" s="5"/>
      <c r="K54" s="5"/>
    </row>
    <row r="55" spans="1:11" s="1" customFormat="1" ht="13.5" customHeight="1">
      <c r="A55" s="58" t="s">
        <v>6</v>
      </c>
      <c r="B55" s="59" t="s">
        <v>49</v>
      </c>
      <c r="C55" s="59"/>
      <c r="D55" s="59"/>
      <c r="E55" s="59"/>
      <c r="F55" s="60">
        <v>0.0833</v>
      </c>
      <c r="G55" s="61">
        <f>F47*F55</f>
        <v>215.85529000000002</v>
      </c>
      <c r="H55" s="4"/>
      <c r="I55" s="5"/>
      <c r="J55" s="5"/>
      <c r="K55" s="5"/>
    </row>
    <row r="56" spans="1:11" s="1" customFormat="1" ht="13.5" customHeight="1">
      <c r="A56" s="58" t="s">
        <v>9</v>
      </c>
      <c r="B56" s="59" t="s">
        <v>50</v>
      </c>
      <c r="C56" s="59"/>
      <c r="D56" s="59"/>
      <c r="E56" s="59"/>
      <c r="F56" s="62">
        <v>0.0833</v>
      </c>
      <c r="G56" s="61">
        <f>F47*F56</f>
        <v>215.85529000000002</v>
      </c>
      <c r="H56" s="4"/>
      <c r="I56" s="5"/>
      <c r="J56" s="5"/>
      <c r="K56" s="5"/>
    </row>
    <row r="57" spans="1:11" s="1" customFormat="1" ht="13.5" customHeight="1">
      <c r="A57" s="14" t="s">
        <v>12</v>
      </c>
      <c r="B57" s="63" t="s">
        <v>51</v>
      </c>
      <c r="C57" s="63"/>
      <c r="D57" s="63"/>
      <c r="E57" s="63"/>
      <c r="F57" s="62">
        <v>0.0278</v>
      </c>
      <c r="G57" s="61">
        <f>F47*F57</f>
        <v>72.03814</v>
      </c>
      <c r="H57" s="4"/>
      <c r="I57" s="5"/>
      <c r="J57" s="5"/>
      <c r="K57" s="5"/>
    </row>
    <row r="58" spans="1:11" s="1" customFormat="1" ht="13.5" customHeight="1">
      <c r="A58" s="21" t="s">
        <v>42</v>
      </c>
      <c r="B58" s="21"/>
      <c r="C58" s="21"/>
      <c r="D58" s="21"/>
      <c r="E58" s="21"/>
      <c r="F58" s="64">
        <f>F55+F56+F57</f>
        <v>0.1944</v>
      </c>
      <c r="G58" s="65">
        <f>G55+G56+G57</f>
        <v>503.74872000000005</v>
      </c>
      <c r="H58" s="4"/>
      <c r="I58" s="5"/>
      <c r="J58" s="5"/>
      <c r="K58" s="5"/>
    </row>
    <row r="59" spans="1:11" s="1" customFormat="1" ht="14.25" customHeight="1">
      <c r="A59" s="66" t="s">
        <v>52</v>
      </c>
      <c r="B59" s="66"/>
      <c r="C59" s="66"/>
      <c r="D59" s="66"/>
      <c r="E59" s="66"/>
      <c r="F59" s="66"/>
      <c r="G59" s="66"/>
      <c r="H59" s="4"/>
      <c r="I59" s="5"/>
      <c r="J59" s="5"/>
      <c r="K59" s="5"/>
    </row>
    <row r="60" spans="1:11" s="1" customFormat="1" ht="14.25">
      <c r="A60" s="66"/>
      <c r="B60" s="66"/>
      <c r="C60" s="66"/>
      <c r="D60" s="66"/>
      <c r="E60" s="66"/>
      <c r="F60" s="66"/>
      <c r="G60" s="66"/>
      <c r="H60" s="4"/>
      <c r="I60" s="5"/>
      <c r="J60" s="5"/>
      <c r="K60" s="5"/>
    </row>
    <row r="61" spans="1:11" s="1" customFormat="1" ht="13.5" customHeight="1">
      <c r="A61" s="66"/>
      <c r="B61" s="66"/>
      <c r="C61" s="66"/>
      <c r="D61" s="66"/>
      <c r="E61" s="66"/>
      <c r="F61" s="66"/>
      <c r="G61" s="66"/>
      <c r="H61" s="4"/>
      <c r="I61" s="5"/>
      <c r="J61" s="5"/>
      <c r="K61" s="5"/>
    </row>
    <row r="62" spans="1:11" s="1" customFormat="1" ht="19.5" customHeight="1">
      <c r="A62" s="67" t="s">
        <v>53</v>
      </c>
      <c r="B62" s="67"/>
      <c r="C62" s="67"/>
      <c r="D62" s="67"/>
      <c r="E62" s="67"/>
      <c r="F62" s="67"/>
      <c r="G62" s="67"/>
      <c r="H62" s="4"/>
      <c r="I62" s="5"/>
      <c r="J62" s="5"/>
      <c r="K62" s="5"/>
    </row>
    <row r="63" spans="1:11" s="1" customFormat="1" ht="13.5" customHeight="1">
      <c r="A63" s="67"/>
      <c r="B63" s="67"/>
      <c r="C63" s="67"/>
      <c r="D63" s="67"/>
      <c r="E63" s="67"/>
      <c r="F63" s="67"/>
      <c r="G63" s="67"/>
      <c r="H63" s="4"/>
      <c r="I63" s="5"/>
      <c r="J63" s="5"/>
      <c r="K63" s="5"/>
    </row>
    <row r="64" spans="1:11" s="1" customFormat="1" ht="14.25" customHeight="1">
      <c r="A64" s="68" t="s">
        <v>54</v>
      </c>
      <c r="B64" s="68"/>
      <c r="C64" s="68"/>
      <c r="D64" s="68"/>
      <c r="E64" s="68"/>
      <c r="F64" s="68"/>
      <c r="G64" s="68"/>
      <c r="H64" s="4"/>
      <c r="I64" s="5"/>
      <c r="J64" s="5"/>
      <c r="K64" s="5"/>
    </row>
    <row r="65" spans="1:11" s="1" customFormat="1" ht="14.25">
      <c r="A65" s="68"/>
      <c r="B65" s="68"/>
      <c r="C65" s="68"/>
      <c r="D65" s="68"/>
      <c r="E65" s="68"/>
      <c r="F65" s="68"/>
      <c r="G65" s="68"/>
      <c r="H65" s="4"/>
      <c r="I65" s="5"/>
      <c r="J65" s="5"/>
      <c r="K65" s="5"/>
    </row>
    <row r="66" spans="1:11" s="1" customFormat="1" ht="13.5" customHeight="1">
      <c r="A66" s="68"/>
      <c r="B66" s="68"/>
      <c r="C66" s="68"/>
      <c r="D66" s="68"/>
      <c r="E66" s="68"/>
      <c r="F66" s="68"/>
      <c r="G66" s="68"/>
      <c r="H66" s="4"/>
      <c r="I66" s="5"/>
      <c r="J66" s="5"/>
      <c r="K66" s="5"/>
    </row>
    <row r="67" spans="1:11" s="1" customFormat="1" ht="14.25" customHeight="1">
      <c r="A67" s="69" t="s">
        <v>55</v>
      </c>
      <c r="B67" s="69"/>
      <c r="C67" s="69"/>
      <c r="D67" s="69"/>
      <c r="E67" s="69"/>
      <c r="F67" s="69"/>
      <c r="G67" s="70">
        <f>F47+G58</f>
        <v>3095.0487200000002</v>
      </c>
      <c r="H67" s="4"/>
      <c r="I67" s="5"/>
      <c r="J67" s="5"/>
      <c r="K67" s="5"/>
    </row>
    <row r="68" spans="1:11" s="1" customFormat="1" ht="14.25">
      <c r="A68" s="41"/>
      <c r="B68" s="33"/>
      <c r="C68" s="33"/>
      <c r="D68" s="33"/>
      <c r="E68" s="33"/>
      <c r="F68" s="33"/>
      <c r="G68" s="33"/>
      <c r="H68" s="4"/>
      <c r="I68" s="5"/>
      <c r="J68" s="5"/>
      <c r="K68" s="5"/>
    </row>
    <row r="69" spans="1:11" s="1" customFormat="1" ht="13.5" customHeight="1">
      <c r="A69" s="71" t="s">
        <v>56</v>
      </c>
      <c r="B69" s="72" t="s">
        <v>57</v>
      </c>
      <c r="C69" s="72"/>
      <c r="D69" s="72"/>
      <c r="E69" s="72"/>
      <c r="F69" s="72" t="s">
        <v>58</v>
      </c>
      <c r="G69" s="72" t="s">
        <v>40</v>
      </c>
      <c r="H69" s="4"/>
      <c r="I69" s="5"/>
      <c r="J69" s="5"/>
      <c r="K69" s="5"/>
    </row>
    <row r="70" spans="1:11" s="1" customFormat="1" ht="13.5" customHeight="1">
      <c r="A70" s="73" t="s">
        <v>6</v>
      </c>
      <c r="B70" s="74" t="s">
        <v>59</v>
      </c>
      <c r="C70" s="74"/>
      <c r="D70" s="74"/>
      <c r="E70" s="74"/>
      <c r="F70" s="75">
        <v>0.2</v>
      </c>
      <c r="G70" s="76">
        <f>G67*F70</f>
        <v>619.0097440000001</v>
      </c>
      <c r="H70" s="4"/>
      <c r="I70" s="5"/>
      <c r="J70" s="5"/>
      <c r="K70" s="5"/>
    </row>
    <row r="71" spans="1:11" s="1" customFormat="1" ht="13.5" customHeight="1">
      <c r="A71" s="73" t="s">
        <v>9</v>
      </c>
      <c r="B71" s="74" t="s">
        <v>60</v>
      </c>
      <c r="C71" s="74"/>
      <c r="D71" s="74"/>
      <c r="E71" s="74"/>
      <c r="F71" s="75">
        <v>0.025</v>
      </c>
      <c r="G71" s="76">
        <f>G67*F71</f>
        <v>77.37621800000001</v>
      </c>
      <c r="H71" s="4"/>
      <c r="I71" s="5"/>
      <c r="J71" s="5"/>
      <c r="K71" s="5"/>
    </row>
    <row r="72" spans="1:11" s="1" customFormat="1" ht="13.5" customHeight="1">
      <c r="A72" s="73" t="s">
        <v>12</v>
      </c>
      <c r="B72" s="74" t="s">
        <v>61</v>
      </c>
      <c r="C72" s="74"/>
      <c r="D72" s="74"/>
      <c r="E72" s="74"/>
      <c r="F72" s="75">
        <v>0.03</v>
      </c>
      <c r="G72" s="76">
        <f>G67*F72</f>
        <v>92.85146160000001</v>
      </c>
      <c r="H72" s="4"/>
      <c r="I72" s="5"/>
      <c r="J72" s="5"/>
      <c r="K72" s="5"/>
    </row>
    <row r="73" spans="1:11" s="1" customFormat="1" ht="13.5" customHeight="1">
      <c r="A73" s="73" t="s">
        <v>14</v>
      </c>
      <c r="B73" s="74" t="s">
        <v>62</v>
      </c>
      <c r="C73" s="74"/>
      <c r="D73" s="74"/>
      <c r="E73" s="74"/>
      <c r="F73" s="75">
        <v>0.015</v>
      </c>
      <c r="G73" s="76">
        <f>G67*F73</f>
        <v>46.425730800000004</v>
      </c>
      <c r="H73" s="4"/>
      <c r="I73" s="5"/>
      <c r="J73" s="5"/>
      <c r="K73" s="5"/>
    </row>
    <row r="74" spans="1:11" s="1" customFormat="1" ht="13.5" customHeight="1">
      <c r="A74" s="73" t="s">
        <v>63</v>
      </c>
      <c r="B74" s="74" t="s">
        <v>64</v>
      </c>
      <c r="C74" s="74"/>
      <c r="D74" s="74"/>
      <c r="E74" s="74"/>
      <c r="F74" s="75">
        <v>0.01</v>
      </c>
      <c r="G74" s="76">
        <f>G67*F74</f>
        <v>30.9504872</v>
      </c>
      <c r="H74" s="4"/>
      <c r="I74" s="5"/>
      <c r="J74" s="5"/>
      <c r="K74" s="5"/>
    </row>
    <row r="75" spans="1:11" s="1" customFormat="1" ht="13.5" customHeight="1">
      <c r="A75" s="73" t="s">
        <v>65</v>
      </c>
      <c r="B75" s="74" t="s">
        <v>66</v>
      </c>
      <c r="C75" s="74"/>
      <c r="D75" s="74"/>
      <c r="E75" s="74"/>
      <c r="F75" s="75">
        <v>0.006</v>
      </c>
      <c r="G75" s="76">
        <f>G67*F75</f>
        <v>18.57029232</v>
      </c>
      <c r="H75" s="4"/>
      <c r="I75" s="5"/>
      <c r="J75" s="5"/>
      <c r="K75" s="5"/>
    </row>
    <row r="76" spans="1:11" s="1" customFormat="1" ht="13.5" customHeight="1">
      <c r="A76" s="73" t="s">
        <v>67</v>
      </c>
      <c r="B76" s="36" t="s">
        <v>68</v>
      </c>
      <c r="C76" s="36"/>
      <c r="D76" s="36"/>
      <c r="E76" s="36"/>
      <c r="F76" s="75">
        <v>0.002</v>
      </c>
      <c r="G76" s="76">
        <f>G67*F76</f>
        <v>6.190097440000001</v>
      </c>
      <c r="H76" s="4"/>
      <c r="I76" s="5"/>
      <c r="J76" s="5"/>
      <c r="K76" s="5"/>
    </row>
    <row r="77" spans="1:11" s="1" customFormat="1" ht="13.5" customHeight="1">
      <c r="A77" s="73" t="s">
        <v>69</v>
      </c>
      <c r="B77" s="36" t="s">
        <v>70</v>
      </c>
      <c r="C77" s="36"/>
      <c r="D77" s="36"/>
      <c r="E77" s="36"/>
      <c r="F77" s="75">
        <v>0.08</v>
      </c>
      <c r="G77" s="76">
        <f>G67*F77</f>
        <v>247.6038976</v>
      </c>
      <c r="H77" s="4"/>
      <c r="I77" s="5"/>
      <c r="J77" s="5"/>
      <c r="K77" s="5"/>
    </row>
    <row r="78" spans="1:11" s="1" customFormat="1" ht="14.25" customHeight="1">
      <c r="A78" s="71" t="s">
        <v>42</v>
      </c>
      <c r="B78" s="71"/>
      <c r="C78" s="71"/>
      <c r="D78" s="71"/>
      <c r="E78" s="71"/>
      <c r="F78" s="77">
        <v>0.36800000000000005</v>
      </c>
      <c r="G78" s="78">
        <f>G67*F78</f>
        <v>1138.9779289600003</v>
      </c>
      <c r="H78" s="4"/>
      <c r="I78" s="5"/>
      <c r="J78" s="5"/>
      <c r="K78" s="5"/>
    </row>
    <row r="79" spans="1:11" s="1" customFormat="1" ht="13.5" customHeight="1">
      <c r="A79" s="13"/>
      <c r="B79" s="33"/>
      <c r="C79" s="33"/>
      <c r="D79" s="33"/>
      <c r="E79" s="33"/>
      <c r="F79" s="33"/>
      <c r="G79" s="33"/>
      <c r="H79" s="4"/>
      <c r="I79" s="5"/>
      <c r="J79" s="5"/>
      <c r="K79" s="5"/>
    </row>
    <row r="80" spans="1:11" s="1" customFormat="1" ht="14.25" customHeight="1">
      <c r="A80" s="79" t="s">
        <v>71</v>
      </c>
      <c r="B80" s="79"/>
      <c r="C80" s="79"/>
      <c r="D80" s="79"/>
      <c r="E80" s="79"/>
      <c r="F80" s="79"/>
      <c r="G80" s="79"/>
      <c r="H80" s="4"/>
      <c r="I80" s="5"/>
      <c r="J80" s="5"/>
      <c r="K80" s="5"/>
    </row>
    <row r="81" spans="1:11" s="1" customFormat="1" ht="13.5" customHeight="1">
      <c r="A81" s="79"/>
      <c r="B81" s="79"/>
      <c r="C81" s="79"/>
      <c r="D81" s="79"/>
      <c r="E81" s="79"/>
      <c r="F81" s="79"/>
      <c r="G81" s="79"/>
      <c r="H81" s="4"/>
      <c r="I81" s="5"/>
      <c r="J81" s="5"/>
      <c r="K81" s="5"/>
    </row>
    <row r="82" spans="1:11" s="1" customFormat="1" ht="14.25" customHeight="1">
      <c r="A82" s="80" t="s">
        <v>72</v>
      </c>
      <c r="B82" s="80"/>
      <c r="C82" s="80"/>
      <c r="D82" s="80"/>
      <c r="E82" s="80"/>
      <c r="F82" s="80"/>
      <c r="G82" s="80"/>
      <c r="H82" s="4"/>
      <c r="I82" s="5"/>
      <c r="J82" s="5"/>
      <c r="K82" s="5"/>
    </row>
    <row r="83" spans="1:11" s="1" customFormat="1" ht="13.5" customHeight="1">
      <c r="A83" s="80"/>
      <c r="B83" s="80"/>
      <c r="C83" s="80"/>
      <c r="D83" s="80"/>
      <c r="E83" s="80"/>
      <c r="F83" s="80"/>
      <c r="G83" s="80"/>
      <c r="H83" s="4"/>
      <c r="I83" s="5"/>
      <c r="J83" s="5"/>
      <c r="K83" s="5"/>
    </row>
    <row r="84" spans="1:64" ht="42.75" customHeight="1">
      <c r="A84" s="81" t="s">
        <v>73</v>
      </c>
      <c r="B84" s="81"/>
      <c r="C84" s="81"/>
      <c r="D84" s="81"/>
      <c r="E84" s="81"/>
      <c r="F84" s="81"/>
      <c r="G84" s="81"/>
      <c r="H84" s="82"/>
      <c r="I84" s="82"/>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80" t="s">
        <v>74</v>
      </c>
      <c r="B85" s="80"/>
      <c r="C85" s="80"/>
      <c r="D85" s="80"/>
      <c r="E85" s="80"/>
      <c r="F85" s="80"/>
      <c r="G85" s="80"/>
      <c r="H85" s="4"/>
      <c r="I85" s="5"/>
      <c r="J85" s="5"/>
      <c r="K85" s="5"/>
    </row>
    <row r="86" spans="1:11" s="1" customFormat="1" ht="14.25">
      <c r="A86" s="28"/>
      <c r="B86" s="28"/>
      <c r="C86" s="28"/>
      <c r="D86" s="28"/>
      <c r="E86" s="28"/>
      <c r="F86" s="28"/>
      <c r="G86" s="28"/>
      <c r="H86" s="4"/>
      <c r="I86" s="5"/>
      <c r="J86" s="5"/>
      <c r="K86" s="5"/>
    </row>
    <row r="87" spans="1:11" s="1" customFormat="1" ht="14.25" customHeight="1">
      <c r="A87" s="83" t="s">
        <v>75</v>
      </c>
      <c r="B87" s="83"/>
      <c r="C87" s="83"/>
      <c r="D87" s="83"/>
      <c r="E87" s="83"/>
      <c r="F87" s="83"/>
      <c r="G87" s="83"/>
      <c r="H87" s="4"/>
      <c r="I87" s="5"/>
      <c r="J87" s="5"/>
      <c r="K87" s="5"/>
    </row>
    <row r="88" spans="1:11" s="1" customFormat="1" ht="13.5" customHeight="1">
      <c r="A88" s="13"/>
      <c r="B88" s="33"/>
      <c r="C88" s="33"/>
      <c r="D88" s="33"/>
      <c r="E88" s="33"/>
      <c r="F88" s="33"/>
      <c r="G88" s="33"/>
      <c r="H88" s="4"/>
      <c r="I88" s="5"/>
      <c r="J88" s="5"/>
      <c r="K88" s="5"/>
    </row>
    <row r="89" spans="1:11" s="1" customFormat="1" ht="14.25" customHeight="1">
      <c r="A89" s="84" t="s">
        <v>76</v>
      </c>
      <c r="B89" s="84" t="s">
        <v>77</v>
      </c>
      <c r="C89" s="84"/>
      <c r="D89" s="84"/>
      <c r="E89" s="84"/>
      <c r="F89" s="85" t="s">
        <v>40</v>
      </c>
      <c r="G89" s="85"/>
      <c r="H89" s="4"/>
      <c r="I89" s="5"/>
      <c r="J89" s="5"/>
      <c r="K89" s="5"/>
    </row>
    <row r="90" spans="1:11" s="1" customFormat="1" ht="14.25" customHeight="1">
      <c r="A90" s="86" t="s">
        <v>6</v>
      </c>
      <c r="B90" s="87" t="s">
        <v>78</v>
      </c>
      <c r="C90" s="87"/>
      <c r="D90" s="87"/>
      <c r="E90" s="87"/>
      <c r="F90" s="88"/>
      <c r="G90" s="88"/>
      <c r="H90" s="4"/>
      <c r="I90" s="5"/>
      <c r="J90" s="5"/>
      <c r="K90" s="5"/>
    </row>
    <row r="91" spans="1:11" s="1" customFormat="1" ht="34.5" customHeight="1">
      <c r="A91" s="86" t="s">
        <v>9</v>
      </c>
      <c r="B91" s="87" t="s">
        <v>79</v>
      </c>
      <c r="C91" s="87"/>
      <c r="D91" s="87"/>
      <c r="E91" s="87"/>
      <c r="F91" s="89">
        <f>8.42*22</f>
        <v>185.24</v>
      </c>
      <c r="G91" s="89"/>
      <c r="H91" s="4"/>
      <c r="I91" s="5"/>
      <c r="J91" s="5"/>
      <c r="K91" s="5"/>
    </row>
    <row r="92" spans="1:11" s="1" customFormat="1" ht="22.5" customHeight="1">
      <c r="A92" s="86"/>
      <c r="B92" s="184"/>
      <c r="C92" s="184"/>
      <c r="D92" s="184"/>
      <c r="E92" s="184"/>
      <c r="F92" s="88"/>
      <c r="G92" s="88"/>
      <c r="H92" s="4"/>
      <c r="I92" s="5"/>
      <c r="J92" s="5"/>
      <c r="K92" s="5"/>
    </row>
    <row r="93" spans="1:11" s="1" customFormat="1" ht="27.75" customHeight="1">
      <c r="A93" s="77" t="s">
        <v>42</v>
      </c>
      <c r="B93" s="77"/>
      <c r="C93" s="77"/>
      <c r="D93" s="77"/>
      <c r="E93" s="77"/>
      <c r="F93" s="92">
        <f>SUM(F90:F92)</f>
        <v>185.24</v>
      </c>
      <c r="G93" s="92"/>
      <c r="H93" s="4"/>
      <c r="I93" s="5"/>
      <c r="J93" s="5"/>
      <c r="K93" s="5"/>
    </row>
    <row r="94" spans="1:11" s="1" customFormat="1" ht="14.25">
      <c r="A94" s="24"/>
      <c r="B94" s="24"/>
      <c r="C94" s="24"/>
      <c r="D94" s="24"/>
      <c r="E94" s="24"/>
      <c r="F94" s="24"/>
      <c r="G94" s="24"/>
      <c r="H94" s="4"/>
      <c r="I94" s="5"/>
      <c r="J94" s="5"/>
      <c r="K94" s="5"/>
    </row>
    <row r="95" spans="1:11" ht="14.25" customHeight="1">
      <c r="A95" s="79" t="s">
        <v>80</v>
      </c>
      <c r="B95" s="79"/>
      <c r="C95" s="79"/>
      <c r="D95" s="79"/>
      <c r="E95" s="79"/>
      <c r="F95" s="79"/>
      <c r="G95" s="79"/>
      <c r="H95" s="4"/>
      <c r="I95" s="5"/>
      <c r="J95" s="5"/>
      <c r="K95" s="5"/>
    </row>
    <row r="96" spans="1:11" s="1" customFormat="1" ht="13.5" customHeight="1">
      <c r="A96" s="93"/>
      <c r="B96" s="93"/>
      <c r="C96" s="93"/>
      <c r="D96" s="93"/>
      <c r="E96" s="93"/>
      <c r="F96" s="93"/>
      <c r="G96" s="93"/>
      <c r="H96" s="4"/>
      <c r="I96" s="5"/>
      <c r="J96" s="5"/>
      <c r="K96" s="5"/>
    </row>
    <row r="97" spans="1:11" s="1" customFormat="1" ht="15.75" customHeight="1">
      <c r="A97" s="79" t="s">
        <v>81</v>
      </c>
      <c r="B97" s="79"/>
      <c r="C97" s="79"/>
      <c r="D97" s="79"/>
      <c r="E97" s="79"/>
      <c r="F97" s="79"/>
      <c r="G97" s="79"/>
      <c r="H97" s="4"/>
      <c r="I97" s="5"/>
      <c r="J97" s="5"/>
      <c r="K97" s="5"/>
    </row>
    <row r="98" spans="1:11" s="1" customFormat="1" ht="14.25">
      <c r="A98" s="79"/>
      <c r="B98" s="79"/>
      <c r="C98" s="79"/>
      <c r="D98" s="79"/>
      <c r="E98" s="79"/>
      <c r="F98" s="79"/>
      <c r="G98" s="79"/>
      <c r="H98" s="4"/>
      <c r="I98" s="5"/>
      <c r="J98" s="5"/>
      <c r="K98" s="5"/>
    </row>
    <row r="99" spans="1:11" s="1" customFormat="1" ht="14.25" customHeight="1">
      <c r="A99" s="94"/>
      <c r="B99" s="94"/>
      <c r="C99" s="94"/>
      <c r="D99" s="94"/>
      <c r="E99" s="94"/>
      <c r="F99" s="94"/>
      <c r="G99" s="94"/>
      <c r="H99" s="4"/>
      <c r="I99" s="5"/>
      <c r="J99" s="5"/>
      <c r="K99" s="5"/>
    </row>
    <row r="100" spans="1:11" ht="24.75" customHeight="1">
      <c r="A100" s="67" t="s">
        <v>82</v>
      </c>
      <c r="B100" s="67"/>
      <c r="C100" s="67"/>
      <c r="D100" s="67"/>
      <c r="E100" s="67"/>
      <c r="F100" s="67"/>
      <c r="G100" s="67"/>
      <c r="H100" s="4"/>
      <c r="I100" s="5"/>
      <c r="J100" s="5"/>
      <c r="K100" s="5"/>
    </row>
    <row r="101" spans="1:11" s="1" customFormat="1" ht="13.5" customHeight="1">
      <c r="A101" s="5"/>
      <c r="B101" s="93"/>
      <c r="C101" s="93"/>
      <c r="D101" s="93"/>
      <c r="E101" s="93"/>
      <c r="F101" s="93"/>
      <c r="G101" s="93"/>
      <c r="H101" s="4"/>
      <c r="I101" s="5"/>
      <c r="J101" s="5"/>
      <c r="K101" s="5"/>
    </row>
    <row r="102" spans="1:11" s="1" customFormat="1" ht="23.25" customHeight="1">
      <c r="A102" s="95" t="s">
        <v>182</v>
      </c>
      <c r="B102" s="95"/>
      <c r="C102" s="95"/>
      <c r="D102" s="95"/>
      <c r="E102" s="95"/>
      <c r="F102" s="95"/>
      <c r="G102" s="95"/>
      <c r="H102" s="4"/>
      <c r="I102" s="5"/>
      <c r="J102" s="5"/>
      <c r="K102" s="5"/>
    </row>
    <row r="103" spans="1:11" s="1" customFormat="1" ht="13.5" customHeight="1">
      <c r="A103" s="96"/>
      <c r="B103" s="97"/>
      <c r="C103" s="97"/>
      <c r="D103" s="97"/>
      <c r="E103" s="97"/>
      <c r="F103" s="97"/>
      <c r="G103" s="97"/>
      <c r="H103" s="4"/>
      <c r="I103" s="5"/>
      <c r="J103" s="5"/>
      <c r="K103" s="5"/>
    </row>
    <row r="104" spans="1:11" ht="14.25" customHeight="1">
      <c r="A104" s="27" t="s">
        <v>84</v>
      </c>
      <c r="B104" s="27"/>
      <c r="C104" s="27"/>
      <c r="D104" s="27"/>
      <c r="E104" s="27"/>
      <c r="F104" s="27"/>
      <c r="G104" s="27"/>
      <c r="H104" s="4"/>
      <c r="I104" s="5"/>
      <c r="J104" s="5"/>
      <c r="K104" s="5"/>
    </row>
    <row r="105" spans="1:11" s="1" customFormat="1" ht="13.5" customHeight="1">
      <c r="A105" s="5"/>
      <c r="B105" s="5"/>
      <c r="C105" s="5"/>
      <c r="D105" s="5"/>
      <c r="E105" s="5"/>
      <c r="F105" s="5"/>
      <c r="G105" s="5"/>
      <c r="H105" s="4"/>
      <c r="I105" s="5"/>
      <c r="J105" s="5"/>
      <c r="K105" s="5"/>
    </row>
    <row r="106" spans="1:11" s="1" customFormat="1" ht="13.5" customHeight="1">
      <c r="A106" s="71">
        <v>2</v>
      </c>
      <c r="B106" s="98" t="s">
        <v>85</v>
      </c>
      <c r="C106" s="98"/>
      <c r="D106" s="98"/>
      <c r="E106" s="98"/>
      <c r="F106" s="71" t="s">
        <v>40</v>
      </c>
      <c r="G106" s="71"/>
      <c r="H106" s="4"/>
      <c r="I106" s="5"/>
      <c r="J106" s="5"/>
      <c r="K106" s="5"/>
    </row>
    <row r="107" spans="1:11" s="1" customFormat="1" ht="13.5" customHeight="1">
      <c r="A107" s="73" t="s">
        <v>46</v>
      </c>
      <c r="B107" s="36" t="s">
        <v>47</v>
      </c>
      <c r="C107" s="36"/>
      <c r="D107" s="36"/>
      <c r="E107" s="36"/>
      <c r="F107" s="99">
        <f>G58</f>
        <v>503.74872000000005</v>
      </c>
      <c r="G107" s="99"/>
      <c r="H107" s="4"/>
      <c r="I107" s="5"/>
      <c r="J107" s="5"/>
      <c r="K107" s="5"/>
    </row>
    <row r="108" spans="1:11" s="1" customFormat="1" ht="13.5" customHeight="1">
      <c r="A108" s="73" t="s">
        <v>56</v>
      </c>
      <c r="B108" s="36" t="s">
        <v>57</v>
      </c>
      <c r="C108" s="36"/>
      <c r="D108" s="36"/>
      <c r="E108" s="36"/>
      <c r="F108" s="99">
        <f>G78</f>
        <v>1138.9779289600003</v>
      </c>
      <c r="G108" s="99"/>
      <c r="H108" s="4"/>
      <c r="I108" s="5"/>
      <c r="J108" s="5"/>
      <c r="K108" s="5"/>
    </row>
    <row r="109" spans="1:11" s="1" customFormat="1" ht="13.5" customHeight="1">
      <c r="A109" s="73" t="s">
        <v>76</v>
      </c>
      <c r="B109" s="36" t="s">
        <v>77</v>
      </c>
      <c r="C109" s="36"/>
      <c r="D109" s="36"/>
      <c r="E109" s="36"/>
      <c r="F109" s="99">
        <f>F93</f>
        <v>185.24</v>
      </c>
      <c r="G109" s="99"/>
      <c r="H109" s="4"/>
      <c r="I109" s="5"/>
      <c r="J109" s="5"/>
      <c r="K109" s="5"/>
    </row>
    <row r="110" spans="1:11" s="1" customFormat="1" ht="14.25" customHeight="1">
      <c r="A110" s="98" t="s">
        <v>42</v>
      </c>
      <c r="B110" s="98"/>
      <c r="C110" s="98"/>
      <c r="D110" s="98"/>
      <c r="E110" s="98"/>
      <c r="F110" s="100">
        <f>F107+F108+F109</f>
        <v>1827.9666489600004</v>
      </c>
      <c r="G110" s="100"/>
      <c r="H110" s="4"/>
      <c r="I110" s="5"/>
      <c r="J110" s="5"/>
      <c r="K110" s="5"/>
    </row>
    <row r="111" spans="1:11" s="1" customFormat="1" ht="14.25">
      <c r="A111" s="33"/>
      <c r="B111" s="33"/>
      <c r="C111" s="33"/>
      <c r="D111" s="33"/>
      <c r="E111" s="33"/>
      <c r="F111" s="33"/>
      <c r="G111" s="33"/>
      <c r="H111" s="4"/>
      <c r="I111" s="5"/>
      <c r="J111" s="5"/>
      <c r="K111" s="5"/>
    </row>
    <row r="112" spans="1:11" s="1" customFormat="1" ht="14.25">
      <c r="A112" s="54" t="s">
        <v>86</v>
      </c>
      <c r="B112" s="54"/>
      <c r="C112" s="54"/>
      <c r="D112" s="54"/>
      <c r="E112" s="54"/>
      <c r="F112" s="54"/>
      <c r="G112" s="54"/>
      <c r="H112" s="4"/>
      <c r="I112" s="5"/>
      <c r="J112" s="5"/>
      <c r="K112" s="5"/>
    </row>
    <row r="113" spans="1:9" s="1" customFormat="1" ht="13.5" customHeight="1">
      <c r="A113" s="5"/>
      <c r="B113" s="33"/>
      <c r="C113" s="33"/>
      <c r="D113" s="33"/>
      <c r="E113" s="33"/>
      <c r="F113" s="33"/>
      <c r="G113" s="33"/>
      <c r="H113" s="4"/>
      <c r="I113" s="5"/>
    </row>
    <row r="114" spans="1:9" s="1" customFormat="1" ht="13.5" customHeight="1">
      <c r="A114" s="57">
        <v>3</v>
      </c>
      <c r="B114" s="57" t="s">
        <v>87</v>
      </c>
      <c r="C114" s="57"/>
      <c r="D114" s="57"/>
      <c r="E114" s="57"/>
      <c r="F114" s="57" t="s">
        <v>48</v>
      </c>
      <c r="G114" s="57" t="s">
        <v>40</v>
      </c>
      <c r="H114" s="4"/>
      <c r="I114" s="5"/>
    </row>
    <row r="115" spans="1:9" s="1" customFormat="1" ht="14.25" customHeight="1">
      <c r="A115" s="58" t="s">
        <v>6</v>
      </c>
      <c r="B115" s="101" t="s">
        <v>88</v>
      </c>
      <c r="C115" s="101"/>
      <c r="D115" s="101"/>
      <c r="E115" s="101"/>
      <c r="F115" s="102">
        <v>0.004200000000000001</v>
      </c>
      <c r="G115" s="103">
        <f aca="true" t="shared" si="0" ref="G115:G119">$F$47*F115</f>
        <v>10.883460000000003</v>
      </c>
      <c r="H115" s="4"/>
      <c r="I115" s="5"/>
    </row>
    <row r="116" spans="1:9" s="1" customFormat="1" ht="14.25" customHeight="1">
      <c r="A116" s="14" t="s">
        <v>9</v>
      </c>
      <c r="B116" s="101" t="s">
        <v>89</v>
      </c>
      <c r="C116" s="101"/>
      <c r="D116" s="101"/>
      <c r="E116" s="101"/>
      <c r="F116" s="104">
        <f>0.08*F115</f>
        <v>0.00033600000000000004</v>
      </c>
      <c r="G116" s="103">
        <f t="shared" si="0"/>
        <v>0.8706768000000001</v>
      </c>
      <c r="H116" s="4"/>
      <c r="I116" s="5"/>
    </row>
    <row r="117" spans="1:9" s="1" customFormat="1" ht="26.25" customHeight="1">
      <c r="A117" s="14" t="s">
        <v>12</v>
      </c>
      <c r="B117" s="101" t="s">
        <v>90</v>
      </c>
      <c r="C117" s="101"/>
      <c r="D117" s="101"/>
      <c r="E117" s="101"/>
      <c r="F117" s="104">
        <v>0.04</v>
      </c>
      <c r="G117" s="103">
        <f t="shared" si="0"/>
        <v>103.65200000000002</v>
      </c>
      <c r="H117" s="4"/>
      <c r="I117" s="5"/>
    </row>
    <row r="118" spans="1:9" s="1" customFormat="1" ht="14.25" customHeight="1">
      <c r="A118" s="14" t="s">
        <v>14</v>
      </c>
      <c r="B118" s="101" t="s">
        <v>91</v>
      </c>
      <c r="C118" s="101"/>
      <c r="D118" s="101"/>
      <c r="E118" s="101"/>
      <c r="F118" s="104">
        <v>0.0194</v>
      </c>
      <c r="G118" s="103">
        <f t="shared" si="0"/>
        <v>50.27122000000001</v>
      </c>
      <c r="H118" s="4"/>
      <c r="I118" s="5"/>
    </row>
    <row r="119" spans="1:9" s="1" customFormat="1" ht="24.75" customHeight="1">
      <c r="A119" s="14" t="s">
        <v>63</v>
      </c>
      <c r="B119" s="101" t="s">
        <v>92</v>
      </c>
      <c r="C119" s="101"/>
      <c r="D119" s="101"/>
      <c r="E119" s="101"/>
      <c r="F119" s="104">
        <f>F118*F78</f>
        <v>0.007139200000000001</v>
      </c>
      <c r="G119" s="103">
        <f t="shared" si="0"/>
        <v>18.499808960000003</v>
      </c>
      <c r="H119" s="4"/>
      <c r="I119" s="5"/>
    </row>
    <row r="120" spans="1:9" s="1" customFormat="1" ht="13.5" customHeight="1">
      <c r="A120" s="105"/>
      <c r="B120" s="84" t="s">
        <v>93</v>
      </c>
      <c r="C120" s="84"/>
      <c r="D120" s="84"/>
      <c r="E120" s="84"/>
      <c r="F120" s="106">
        <f>SUM(F115:F119)</f>
        <v>0.0710752</v>
      </c>
      <c r="G120" s="107">
        <f>SUM(G115:G119)</f>
        <v>184.17716576000004</v>
      </c>
      <c r="H120" s="4"/>
      <c r="I120" s="5"/>
    </row>
    <row r="121" spans="1:9" s="1" customFormat="1" ht="13.5" customHeight="1">
      <c r="A121" s="108"/>
      <c r="B121" s="109"/>
      <c r="C121" s="109"/>
      <c r="D121" s="109"/>
      <c r="E121" s="109"/>
      <c r="F121" s="110"/>
      <c r="G121" s="111"/>
      <c r="H121" s="4"/>
      <c r="I121" s="5"/>
    </row>
    <row r="122" spans="1:9" s="1" customFormat="1" ht="13.5" customHeight="1">
      <c r="A122" s="79" t="s">
        <v>94</v>
      </c>
      <c r="B122" s="79"/>
      <c r="C122" s="79"/>
      <c r="D122" s="79"/>
      <c r="E122" s="79"/>
      <c r="F122" s="79"/>
      <c r="G122" s="79"/>
      <c r="H122" s="4"/>
      <c r="I122" s="5"/>
    </row>
    <row r="123" spans="1:9" s="1" customFormat="1" ht="13.5" customHeight="1">
      <c r="A123" s="79"/>
      <c r="B123" s="79"/>
      <c r="C123" s="79"/>
      <c r="D123" s="79"/>
      <c r="E123" s="79"/>
      <c r="F123" s="79"/>
      <c r="G123" s="79"/>
      <c r="H123" s="4"/>
      <c r="I123" s="5"/>
    </row>
    <row r="124" spans="1:9" s="1" customFormat="1" ht="13.5" customHeight="1">
      <c r="A124" s="79"/>
      <c r="B124" s="79"/>
      <c r="C124" s="79"/>
      <c r="D124" s="79"/>
      <c r="E124" s="79"/>
      <c r="F124" s="79"/>
      <c r="G124" s="79"/>
      <c r="H124" s="4"/>
      <c r="I124" s="5"/>
    </row>
    <row r="125" spans="1:9" s="1" customFormat="1" ht="13.5" customHeight="1">
      <c r="A125" s="79"/>
      <c r="B125" s="79"/>
      <c r="C125" s="79"/>
      <c r="D125" s="79"/>
      <c r="E125" s="79"/>
      <c r="F125" s="79"/>
      <c r="G125" s="79"/>
      <c r="H125" s="4"/>
      <c r="I125" s="5"/>
    </row>
    <row r="126" spans="1:9" s="1" customFormat="1" ht="50.25" customHeight="1">
      <c r="A126" s="112" t="s">
        <v>95</v>
      </c>
      <c r="B126" s="112"/>
      <c r="C126" s="112"/>
      <c r="D126" s="112"/>
      <c r="E126" s="112"/>
      <c r="F126" s="112"/>
      <c r="G126" s="112"/>
      <c r="H126" s="4"/>
      <c r="I126" s="5"/>
    </row>
    <row r="127" spans="1:9" s="1" customFormat="1" ht="72" customHeight="1">
      <c r="A127" s="113" t="s">
        <v>96</v>
      </c>
      <c r="B127" s="113"/>
      <c r="C127" s="113"/>
      <c r="D127" s="113"/>
      <c r="E127" s="113"/>
      <c r="F127" s="113"/>
      <c r="G127" s="113"/>
      <c r="H127" s="4"/>
      <c r="I127" s="5"/>
    </row>
    <row r="128" spans="1:11" s="1" customFormat="1" ht="15.75" customHeight="1">
      <c r="A128" s="54" t="s">
        <v>97</v>
      </c>
      <c r="B128" s="54"/>
      <c r="C128" s="54"/>
      <c r="D128" s="54"/>
      <c r="E128" s="54"/>
      <c r="F128" s="54"/>
      <c r="G128" s="54"/>
      <c r="H128" s="4"/>
      <c r="I128" s="114"/>
      <c r="J128" s="115"/>
      <c r="K128" s="5"/>
    </row>
    <row r="129" spans="1:11" s="1" customFormat="1" ht="14.25">
      <c r="A129" s="116"/>
      <c r="B129" s="116"/>
      <c r="C129" s="116"/>
      <c r="D129" s="116"/>
      <c r="E129" s="116"/>
      <c r="F129" s="116"/>
      <c r="G129" s="116"/>
      <c r="H129" s="4"/>
      <c r="I129" s="5"/>
      <c r="J129" s="5"/>
      <c r="K129" s="5"/>
    </row>
    <row r="130" spans="1:11" s="1" customFormat="1" ht="24.75" customHeight="1">
      <c r="A130" s="67" t="s">
        <v>98</v>
      </c>
      <c r="B130" s="67"/>
      <c r="C130" s="67"/>
      <c r="D130" s="67"/>
      <c r="E130" s="67"/>
      <c r="F130" s="67"/>
      <c r="G130" s="67"/>
      <c r="H130" s="4"/>
      <c r="I130" s="5"/>
      <c r="J130" s="5"/>
      <c r="K130" s="5"/>
    </row>
    <row r="131" spans="1:11" s="1" customFormat="1" ht="14.25" customHeight="1">
      <c r="A131" s="116"/>
      <c r="B131" s="116"/>
      <c r="C131" s="116"/>
      <c r="D131" s="116"/>
      <c r="E131" s="116"/>
      <c r="F131" s="116"/>
      <c r="G131" s="116"/>
      <c r="H131" s="4"/>
      <c r="I131" s="5"/>
      <c r="J131" s="5"/>
      <c r="K131" s="5"/>
    </row>
    <row r="132" spans="1:11" s="1" customFormat="1" ht="13.5" customHeight="1">
      <c r="A132" s="69" t="s">
        <v>99</v>
      </c>
      <c r="B132" s="69"/>
      <c r="C132" s="69"/>
      <c r="D132" s="69"/>
      <c r="E132" s="69"/>
      <c r="F132" s="69"/>
      <c r="G132" s="117">
        <f>(F47+F110+G120)</f>
        <v>4603.443814720001</v>
      </c>
      <c r="H132" s="4"/>
      <c r="I132" s="5"/>
      <c r="J132" s="5"/>
      <c r="K132" s="5"/>
    </row>
    <row r="133" spans="1:11" s="1" customFormat="1" ht="14.25" customHeight="1">
      <c r="A133" s="116"/>
      <c r="B133" s="116"/>
      <c r="C133" s="116"/>
      <c r="D133" s="116"/>
      <c r="E133" s="116"/>
      <c r="F133" s="116"/>
      <c r="G133" s="118"/>
      <c r="H133" s="4"/>
      <c r="I133" s="5"/>
      <c r="J133" s="5"/>
      <c r="K133" s="5"/>
    </row>
    <row r="134" spans="1:11" s="1" customFormat="1" ht="15.75" customHeight="1">
      <c r="A134" s="83" t="s">
        <v>100</v>
      </c>
      <c r="B134" s="83"/>
      <c r="C134" s="83"/>
      <c r="D134" s="83"/>
      <c r="E134" s="83"/>
      <c r="F134" s="83"/>
      <c r="G134" s="83"/>
      <c r="H134" s="4"/>
      <c r="I134" s="5"/>
      <c r="J134" s="5"/>
      <c r="K134" s="5"/>
    </row>
    <row r="135" spans="1:11" s="1" customFormat="1" ht="14.25">
      <c r="A135" s="116"/>
      <c r="B135" s="116"/>
      <c r="C135" s="116"/>
      <c r="D135" s="116"/>
      <c r="E135" s="116"/>
      <c r="F135" s="116"/>
      <c r="G135" s="116"/>
      <c r="H135" s="4"/>
      <c r="I135" s="5"/>
      <c r="J135" s="5"/>
      <c r="K135" s="5"/>
    </row>
    <row r="136" spans="1:11" s="1" customFormat="1" ht="25.5" customHeight="1">
      <c r="A136" s="57" t="s">
        <v>101</v>
      </c>
      <c r="B136" s="57" t="s">
        <v>102</v>
      </c>
      <c r="C136" s="57"/>
      <c r="D136" s="57"/>
      <c r="E136" s="57"/>
      <c r="F136" s="119" t="s">
        <v>48</v>
      </c>
      <c r="G136" s="57" t="s">
        <v>40</v>
      </c>
      <c r="H136" s="4"/>
      <c r="I136" s="5"/>
      <c r="J136" s="5"/>
      <c r="K136" s="5"/>
    </row>
    <row r="137" spans="1:11" s="1" customFormat="1" ht="13.5" customHeight="1">
      <c r="A137" s="14" t="s">
        <v>6</v>
      </c>
      <c r="B137" s="101" t="s">
        <v>103</v>
      </c>
      <c r="C137" s="101"/>
      <c r="D137" s="101"/>
      <c r="E137" s="101"/>
      <c r="F137" s="120">
        <v>0.0833</v>
      </c>
      <c r="G137" s="121">
        <f>G132*F137</f>
        <v>383.46686976617605</v>
      </c>
      <c r="H137" s="4"/>
      <c r="I137" s="122"/>
      <c r="J137" s="5"/>
      <c r="K137" s="5"/>
    </row>
    <row r="138" spans="1:11" s="1" customFormat="1" ht="13.5" customHeight="1">
      <c r="A138" s="123" t="s">
        <v>9</v>
      </c>
      <c r="B138" s="124" t="s">
        <v>104</v>
      </c>
      <c r="C138" s="124"/>
      <c r="D138" s="124"/>
      <c r="E138" s="124"/>
      <c r="F138" s="62">
        <v>0.0222</v>
      </c>
      <c r="G138" s="125">
        <f>(G132*F138)</f>
        <v>102.19645268678403</v>
      </c>
      <c r="H138" s="4"/>
      <c r="I138" s="126"/>
      <c r="J138" s="5"/>
      <c r="K138" s="5"/>
    </row>
    <row r="139" spans="1:11" s="1" customFormat="1" ht="13.5" customHeight="1">
      <c r="A139" s="123" t="s">
        <v>12</v>
      </c>
      <c r="B139" s="59" t="s">
        <v>105</v>
      </c>
      <c r="C139" s="59"/>
      <c r="D139" s="59"/>
      <c r="E139" s="59"/>
      <c r="F139" s="62">
        <v>0.0004</v>
      </c>
      <c r="G139" s="125">
        <f>(G132*F139)</f>
        <v>1.8413775258880003</v>
      </c>
      <c r="H139" s="4"/>
      <c r="I139" s="5"/>
      <c r="J139" s="5"/>
      <c r="K139" s="5"/>
    </row>
    <row r="140" spans="1:11" s="1" customFormat="1" ht="13.5" customHeight="1">
      <c r="A140" s="123" t="s">
        <v>14</v>
      </c>
      <c r="B140" s="59" t="s">
        <v>106</v>
      </c>
      <c r="C140" s="59"/>
      <c r="D140" s="59"/>
      <c r="E140" s="59"/>
      <c r="F140" s="62">
        <v>0.0002</v>
      </c>
      <c r="G140" s="125">
        <f>(G132*F140)</f>
        <v>0.9206887629440001</v>
      </c>
      <c r="H140" s="4"/>
      <c r="I140" s="5"/>
      <c r="J140" s="5"/>
      <c r="K140" s="5"/>
    </row>
    <row r="141" spans="1:11" s="1" customFormat="1" ht="13.5" customHeight="1">
      <c r="A141" s="123" t="s">
        <v>63</v>
      </c>
      <c r="B141" s="59" t="s">
        <v>107</v>
      </c>
      <c r="C141" s="59"/>
      <c r="D141" s="59"/>
      <c r="E141" s="59"/>
      <c r="F141" s="62">
        <v>0.0014000000000000002</v>
      </c>
      <c r="G141" s="125">
        <f>(G132*F141)</f>
        <v>6.444821340608002</v>
      </c>
      <c r="H141" s="4"/>
      <c r="I141" s="127">
        <f>(120/30)/12*1.5%</f>
        <v>0.004999999999999999</v>
      </c>
      <c r="J141" s="5"/>
      <c r="K141" s="5"/>
    </row>
    <row r="142" spans="1:11" s="1" customFormat="1" ht="13.5" customHeight="1">
      <c r="A142" s="128" t="s">
        <v>65</v>
      </c>
      <c r="B142" s="59" t="s">
        <v>108</v>
      </c>
      <c r="C142" s="59"/>
      <c r="D142" s="59"/>
      <c r="E142" s="59"/>
      <c r="F142" s="129">
        <v>0.0166</v>
      </c>
      <c r="G142" s="125">
        <f>(G132*F142)</f>
        <v>76.41716732435201</v>
      </c>
      <c r="H142" s="4"/>
      <c r="I142" s="5"/>
      <c r="J142" s="5"/>
      <c r="K142" s="5"/>
    </row>
    <row r="143" spans="1:11" s="1" customFormat="1" ht="13.5" customHeight="1">
      <c r="A143" s="130" t="s">
        <v>67</v>
      </c>
      <c r="B143" s="59" t="s">
        <v>109</v>
      </c>
      <c r="C143" s="59"/>
      <c r="D143" s="59"/>
      <c r="E143" s="59"/>
      <c r="F143" s="129"/>
      <c r="G143" s="125"/>
      <c r="H143" s="4"/>
      <c r="I143" s="5"/>
      <c r="J143" s="5"/>
      <c r="K143" s="5"/>
    </row>
    <row r="144" spans="1:11" s="1" customFormat="1" ht="13.5" customHeight="1">
      <c r="A144" s="105"/>
      <c r="B144" s="84" t="s">
        <v>93</v>
      </c>
      <c r="C144" s="84"/>
      <c r="D144" s="84"/>
      <c r="E144" s="84"/>
      <c r="F144" s="106">
        <f>SUM(F137:F142)</f>
        <v>0.1241</v>
      </c>
      <c r="G144" s="107">
        <f>SUM(G137:G142)</f>
        <v>571.2873774067521</v>
      </c>
      <c r="H144" s="4"/>
      <c r="I144" s="131"/>
      <c r="J144" s="5"/>
      <c r="K144" s="5"/>
    </row>
    <row r="145" spans="1:11" ht="14.25" customHeight="1">
      <c r="A145" s="5"/>
      <c r="B145" s="5"/>
      <c r="C145" s="5"/>
      <c r="D145" s="5"/>
      <c r="E145" s="5"/>
      <c r="F145" s="5"/>
      <c r="G145" s="5"/>
      <c r="H145" s="4"/>
      <c r="I145" s="5"/>
      <c r="J145" s="5"/>
      <c r="K145" s="5"/>
    </row>
    <row r="146" spans="1:11" s="1" customFormat="1" ht="80.25" customHeight="1">
      <c r="A146" s="132" t="s">
        <v>110</v>
      </c>
      <c r="B146" s="132"/>
      <c r="C146" s="132"/>
      <c r="D146" s="132"/>
      <c r="E146" s="132"/>
      <c r="F146" s="132"/>
      <c r="G146" s="132"/>
      <c r="H146" s="4"/>
      <c r="I146" s="5"/>
      <c r="J146" s="5"/>
      <c r="K146" s="5"/>
    </row>
    <row r="147" spans="1:11" s="1" customFormat="1" ht="84.75" customHeight="1">
      <c r="A147" s="133" t="s">
        <v>111</v>
      </c>
      <c r="B147" s="133"/>
      <c r="C147" s="133"/>
      <c r="D147" s="133"/>
      <c r="E147" s="133"/>
      <c r="F147" s="133"/>
      <c r="G147" s="133"/>
      <c r="H147" s="4"/>
      <c r="I147" s="5"/>
      <c r="J147" s="5"/>
      <c r="K147" s="5"/>
    </row>
    <row r="148" spans="1:11" s="1" customFormat="1" ht="103.5" customHeight="1">
      <c r="A148" s="133" t="s">
        <v>112</v>
      </c>
      <c r="B148" s="133"/>
      <c r="C148" s="133"/>
      <c r="D148" s="133"/>
      <c r="E148" s="133"/>
      <c r="F148" s="133"/>
      <c r="G148" s="133"/>
      <c r="H148" s="4"/>
      <c r="I148" s="5"/>
      <c r="J148" s="5"/>
      <c r="K148" s="5"/>
    </row>
    <row r="149" spans="1:11" s="1" customFormat="1" ht="164.25" customHeight="1">
      <c r="A149" s="133" t="s">
        <v>113</v>
      </c>
      <c r="B149" s="133"/>
      <c r="C149" s="133"/>
      <c r="D149" s="133"/>
      <c r="E149" s="133"/>
      <c r="F149" s="133"/>
      <c r="G149" s="133"/>
      <c r="H149" s="4"/>
      <c r="I149" s="5"/>
      <c r="J149" s="5"/>
      <c r="K149" s="5"/>
    </row>
    <row r="150" spans="1:11" s="1" customFormat="1" ht="133.5" customHeight="1">
      <c r="A150" s="133" t="s">
        <v>114</v>
      </c>
      <c r="B150" s="133"/>
      <c r="C150" s="133"/>
      <c r="D150" s="133"/>
      <c r="E150" s="133"/>
      <c r="F150" s="133"/>
      <c r="G150" s="133"/>
      <c r="H150" s="4"/>
      <c r="I150" s="5"/>
      <c r="J150" s="5"/>
      <c r="K150" s="5"/>
    </row>
    <row r="151" spans="1:11" s="1" customFormat="1" ht="47.25" customHeight="1">
      <c r="A151" s="133" t="s">
        <v>115</v>
      </c>
      <c r="B151" s="133"/>
      <c r="C151" s="133"/>
      <c r="D151" s="133"/>
      <c r="E151" s="133"/>
      <c r="F151" s="133"/>
      <c r="G151" s="133"/>
      <c r="H151" s="4"/>
      <c r="I151" s="5"/>
      <c r="J151" s="5"/>
      <c r="K151" s="5"/>
    </row>
    <row r="152" spans="1:11" s="1" customFormat="1" ht="14.25" customHeight="1">
      <c r="A152" s="5"/>
      <c r="B152" s="5"/>
      <c r="C152" s="5"/>
      <c r="D152" s="5"/>
      <c r="E152" s="5"/>
      <c r="F152" s="5"/>
      <c r="G152" s="5"/>
      <c r="H152" s="4"/>
      <c r="I152" s="5"/>
      <c r="J152" s="5"/>
      <c r="K152" s="5"/>
    </row>
    <row r="153" spans="1:11" s="1" customFormat="1" ht="15.75" customHeight="1">
      <c r="A153" s="83" t="s">
        <v>116</v>
      </c>
      <c r="B153" s="83"/>
      <c r="C153" s="83"/>
      <c r="D153" s="83"/>
      <c r="E153" s="83"/>
      <c r="F153" s="83"/>
      <c r="G153" s="83"/>
      <c r="H153" s="4"/>
      <c r="I153" s="5"/>
      <c r="J153" s="134"/>
      <c r="K153" s="5"/>
    </row>
    <row r="154" spans="1:11" s="1" customFormat="1" ht="14.25">
      <c r="A154" s="116"/>
      <c r="B154" s="116"/>
      <c r="C154" s="116"/>
      <c r="D154" s="116"/>
      <c r="E154" s="116"/>
      <c r="F154" s="116"/>
      <c r="G154" s="116"/>
      <c r="H154" s="4"/>
      <c r="I154" s="5"/>
      <c r="J154" s="5"/>
      <c r="K154" s="5"/>
    </row>
    <row r="155" spans="1:11" s="1" customFormat="1" ht="13.5" customHeight="1">
      <c r="A155" s="57" t="s">
        <v>117</v>
      </c>
      <c r="B155" s="57" t="s">
        <v>118</v>
      </c>
      <c r="C155" s="57"/>
      <c r="D155" s="57"/>
      <c r="E155" s="57"/>
      <c r="F155" s="119" t="s">
        <v>48</v>
      </c>
      <c r="G155" s="57" t="s">
        <v>40</v>
      </c>
      <c r="H155" s="4"/>
      <c r="I155" s="5"/>
      <c r="J155" s="5"/>
      <c r="K155" s="5"/>
    </row>
    <row r="156" spans="1:11" s="1" customFormat="1" ht="14.25" customHeight="1">
      <c r="A156" s="49" t="s">
        <v>6</v>
      </c>
      <c r="B156" s="59" t="s">
        <v>119</v>
      </c>
      <c r="C156" s="59"/>
      <c r="D156" s="59"/>
      <c r="E156" s="59"/>
      <c r="F156" s="60">
        <v>0</v>
      </c>
      <c r="G156" s="135">
        <v>0</v>
      </c>
      <c r="H156" s="4"/>
      <c r="I156" s="5"/>
      <c r="J156" s="5"/>
      <c r="K156" s="5"/>
    </row>
    <row r="157" spans="1:11" s="1" customFormat="1" ht="13.5" customHeight="1">
      <c r="A157" s="21" t="s">
        <v>120</v>
      </c>
      <c r="B157" s="21"/>
      <c r="C157" s="21"/>
      <c r="D157" s="21"/>
      <c r="E157" s="21"/>
      <c r="F157" s="106">
        <v>0</v>
      </c>
      <c r="G157" s="136">
        <f>G156</f>
        <v>0</v>
      </c>
      <c r="H157" s="4"/>
      <c r="I157" s="5"/>
      <c r="J157" s="5"/>
      <c r="K157" s="5"/>
    </row>
    <row r="158" spans="1:11" s="1" customFormat="1" ht="13.5" customHeight="1">
      <c r="A158" s="66" t="s">
        <v>121</v>
      </c>
      <c r="B158" s="66"/>
      <c r="C158" s="66"/>
      <c r="D158" s="66"/>
      <c r="E158" s="66"/>
      <c r="F158" s="66"/>
      <c r="G158" s="66"/>
      <c r="H158" s="4"/>
      <c r="I158" s="5"/>
      <c r="J158" s="5"/>
      <c r="K158" s="5"/>
    </row>
    <row r="159" spans="1:11" s="1" customFormat="1" ht="14.25">
      <c r="A159" s="66"/>
      <c r="B159" s="66"/>
      <c r="C159" s="66"/>
      <c r="D159" s="66"/>
      <c r="E159" s="66"/>
      <c r="F159" s="66"/>
      <c r="G159" s="66"/>
      <c r="H159" s="4"/>
      <c r="I159" s="5"/>
      <c r="J159" s="5"/>
      <c r="K159" s="5"/>
    </row>
    <row r="160" spans="1:11" s="1" customFormat="1" ht="14.25">
      <c r="A160" s="137"/>
      <c r="B160" s="12"/>
      <c r="C160" s="12"/>
      <c r="D160" s="12"/>
      <c r="E160" s="12"/>
      <c r="F160" s="138"/>
      <c r="G160" s="139"/>
      <c r="H160" s="4"/>
      <c r="I160" s="5"/>
      <c r="J160" s="5"/>
      <c r="K160" s="5"/>
    </row>
    <row r="161" spans="1:11" s="1" customFormat="1" ht="13.5" customHeight="1">
      <c r="A161" s="27" t="s">
        <v>122</v>
      </c>
      <c r="B161" s="27"/>
      <c r="C161" s="27"/>
      <c r="D161" s="27"/>
      <c r="E161" s="27"/>
      <c r="F161" s="27"/>
      <c r="G161" s="27"/>
      <c r="H161" s="4"/>
      <c r="I161" s="5"/>
      <c r="J161" s="5"/>
      <c r="K161" s="5"/>
    </row>
    <row r="162" spans="1:11" s="1" customFormat="1" ht="14.25" customHeight="1">
      <c r="A162" s="140"/>
      <c r="B162" s="140"/>
      <c r="C162" s="140"/>
      <c r="D162" s="140"/>
      <c r="E162" s="140"/>
      <c r="F162" s="140"/>
      <c r="G162" s="140"/>
      <c r="H162" s="4"/>
      <c r="I162" s="5"/>
      <c r="J162" s="5"/>
      <c r="K162" s="5"/>
    </row>
    <row r="163" spans="1:11" s="1" customFormat="1" ht="14.25">
      <c r="A163" s="57">
        <v>4</v>
      </c>
      <c r="B163" s="141" t="s">
        <v>123</v>
      </c>
      <c r="C163" s="141"/>
      <c r="D163" s="141"/>
      <c r="E163" s="141"/>
      <c r="F163" s="21"/>
      <c r="G163" s="57" t="s">
        <v>40</v>
      </c>
      <c r="H163" s="4"/>
      <c r="I163" s="5"/>
      <c r="J163" s="5"/>
      <c r="K163" s="5"/>
    </row>
    <row r="164" spans="1:11" s="1" customFormat="1" ht="13.5" customHeight="1">
      <c r="A164" s="49" t="s">
        <v>101</v>
      </c>
      <c r="B164" s="59" t="s">
        <v>124</v>
      </c>
      <c r="C164" s="59"/>
      <c r="D164" s="59"/>
      <c r="E164" s="59"/>
      <c r="F164" s="142">
        <f>F144</f>
        <v>0.1241</v>
      </c>
      <c r="G164" s="143">
        <f>G144</f>
        <v>571.2873774067521</v>
      </c>
      <c r="H164" s="4"/>
      <c r="I164" s="5"/>
      <c r="J164" s="5"/>
      <c r="K164" s="5"/>
    </row>
    <row r="165" spans="1:11" s="1" customFormat="1" ht="13.5" customHeight="1">
      <c r="A165" s="123" t="s">
        <v>117</v>
      </c>
      <c r="B165" s="59" t="s">
        <v>118</v>
      </c>
      <c r="C165" s="59"/>
      <c r="D165" s="59"/>
      <c r="E165" s="59"/>
      <c r="F165" s="62"/>
      <c r="G165" s="144">
        <f>G157</f>
        <v>0</v>
      </c>
      <c r="H165" s="4"/>
      <c r="I165" s="5"/>
      <c r="J165" s="5"/>
      <c r="K165" s="5"/>
    </row>
    <row r="166" spans="1:11" s="1" customFormat="1" ht="13.5" customHeight="1">
      <c r="A166" s="105"/>
      <c r="B166" s="84" t="s">
        <v>93</v>
      </c>
      <c r="C166" s="84"/>
      <c r="D166" s="84"/>
      <c r="E166" s="84"/>
      <c r="F166" s="145">
        <f>F164</f>
        <v>0.1241</v>
      </c>
      <c r="G166" s="107">
        <f>G164+G165</f>
        <v>571.2873774067521</v>
      </c>
      <c r="H166" s="4"/>
      <c r="I166" s="5"/>
      <c r="J166" s="5"/>
      <c r="K166" s="5"/>
    </row>
    <row r="167" spans="1:11" ht="14.25" customHeight="1">
      <c r="A167" s="5"/>
      <c r="B167" s="5"/>
      <c r="C167" s="5"/>
      <c r="D167" s="5"/>
      <c r="E167" s="5"/>
      <c r="F167" s="5"/>
      <c r="G167" s="5"/>
      <c r="H167" s="4"/>
      <c r="I167" s="5"/>
      <c r="J167" s="5"/>
      <c r="K167" s="5"/>
    </row>
    <row r="168" spans="1:11" s="1" customFormat="1" ht="15.75" customHeight="1">
      <c r="A168" s="54" t="s">
        <v>125</v>
      </c>
      <c r="B168" s="54"/>
      <c r="C168" s="54"/>
      <c r="D168" s="54"/>
      <c r="E168" s="54"/>
      <c r="F168" s="54"/>
      <c r="G168" s="54"/>
      <c r="H168" s="4"/>
      <c r="I168" s="5"/>
      <c r="J168" s="5"/>
      <c r="K168" s="5"/>
    </row>
    <row r="169" spans="1:11" ht="14.25">
      <c r="A169" s="5"/>
      <c r="B169" s="5"/>
      <c r="C169" s="5"/>
      <c r="D169" s="5"/>
      <c r="E169" s="5"/>
      <c r="F169" s="5"/>
      <c r="G169" s="5"/>
      <c r="H169" s="4"/>
      <c r="I169" s="5"/>
      <c r="J169" s="5"/>
      <c r="K169" s="5"/>
    </row>
    <row r="170" spans="1:11" s="1" customFormat="1" ht="13.5" customHeight="1">
      <c r="A170" s="21">
        <v>5</v>
      </c>
      <c r="B170" s="21" t="s">
        <v>126</v>
      </c>
      <c r="C170" s="21"/>
      <c r="D170" s="21"/>
      <c r="E170" s="21"/>
      <c r="F170" s="21" t="s">
        <v>40</v>
      </c>
      <c r="G170" s="21"/>
      <c r="H170" s="4"/>
      <c r="I170" s="5"/>
      <c r="J170" s="5"/>
      <c r="K170" s="5"/>
    </row>
    <row r="171" spans="1:11" s="1" customFormat="1" ht="13.5" customHeight="1">
      <c r="A171" s="14" t="s">
        <v>6</v>
      </c>
      <c r="B171" s="101" t="s">
        <v>127</v>
      </c>
      <c r="C171" s="101"/>
      <c r="D171" s="101"/>
      <c r="E171" s="101"/>
      <c r="F171" s="125">
        <v>15.28</v>
      </c>
      <c r="G171" s="125"/>
      <c r="H171" s="4"/>
      <c r="I171" s="5"/>
      <c r="J171" s="5"/>
      <c r="K171" s="5"/>
    </row>
    <row r="172" spans="1:11" s="1" customFormat="1" ht="13.5" customHeight="1">
      <c r="A172" s="14" t="s">
        <v>9</v>
      </c>
      <c r="B172" s="101" t="s">
        <v>128</v>
      </c>
      <c r="C172" s="101"/>
      <c r="D172" s="101"/>
      <c r="E172" s="101"/>
      <c r="F172" s="125"/>
      <c r="G172" s="125"/>
      <c r="H172" s="4"/>
      <c r="I172" s="5"/>
      <c r="J172" s="5"/>
      <c r="K172" s="5"/>
    </row>
    <row r="173" spans="1:11" s="1" customFormat="1" ht="13.5" customHeight="1">
      <c r="A173" s="14" t="s">
        <v>12</v>
      </c>
      <c r="B173" s="101" t="s">
        <v>129</v>
      </c>
      <c r="C173" s="101"/>
      <c r="D173" s="101"/>
      <c r="E173" s="101"/>
      <c r="F173" s="125"/>
      <c r="G173" s="125"/>
      <c r="H173" s="4"/>
      <c r="I173" s="5"/>
      <c r="J173" s="5"/>
      <c r="K173" s="5"/>
    </row>
    <row r="174" spans="1:11" s="1" customFormat="1" ht="13.5" customHeight="1">
      <c r="A174" s="14" t="s">
        <v>14</v>
      </c>
      <c r="B174" s="101" t="s">
        <v>130</v>
      </c>
      <c r="C174" s="101"/>
      <c r="D174" s="101"/>
      <c r="E174" s="101"/>
      <c r="F174" s="101"/>
      <c r="G174" s="101"/>
      <c r="H174" s="4"/>
      <c r="I174" s="5"/>
      <c r="J174" s="5"/>
      <c r="K174" s="5"/>
    </row>
    <row r="175" spans="1:11" s="1" customFormat="1" ht="13.5" customHeight="1">
      <c r="A175" s="146"/>
      <c r="B175" s="21" t="s">
        <v>42</v>
      </c>
      <c r="C175" s="21"/>
      <c r="D175" s="21"/>
      <c r="E175" s="21"/>
      <c r="F175" s="147">
        <f>SUM(F171:F174)</f>
        <v>15.28</v>
      </c>
      <c r="G175" s="147"/>
      <c r="H175" s="4"/>
      <c r="I175" s="5"/>
      <c r="J175" s="5"/>
      <c r="K175" s="5"/>
    </row>
    <row r="176" spans="1:11" ht="14.25" customHeight="1">
      <c r="A176" s="5"/>
      <c r="B176" s="5"/>
      <c r="C176" s="5"/>
      <c r="D176" s="5"/>
      <c r="E176" s="5"/>
      <c r="F176" s="5"/>
      <c r="G176" s="5"/>
      <c r="H176" s="4"/>
      <c r="I176" s="5"/>
      <c r="J176" s="5"/>
      <c r="K176" s="5"/>
    </row>
    <row r="177" spans="1:11" s="1" customFormat="1" ht="13.5" customHeight="1">
      <c r="A177" s="79" t="s">
        <v>131</v>
      </c>
      <c r="B177" s="79"/>
      <c r="C177" s="79"/>
      <c r="D177" s="79"/>
      <c r="E177" s="79"/>
      <c r="F177" s="79"/>
      <c r="G177" s="79"/>
      <c r="H177" s="4"/>
      <c r="I177" s="5"/>
      <c r="J177" s="5"/>
      <c r="K177" s="5"/>
    </row>
    <row r="178" spans="1:11" s="1" customFormat="1" ht="14.25" customHeight="1">
      <c r="A178" s="42"/>
      <c r="B178" s="5"/>
      <c r="C178" s="5"/>
      <c r="D178" s="5"/>
      <c r="E178" s="5"/>
      <c r="F178" s="5"/>
      <c r="G178" s="5"/>
      <c r="H178" s="4"/>
      <c r="I178" s="5"/>
      <c r="J178" s="5"/>
      <c r="K178" s="5"/>
    </row>
    <row r="179" spans="1:11" s="1" customFormat="1" ht="15.75" customHeight="1">
      <c r="A179" s="148" t="s">
        <v>132</v>
      </c>
      <c r="B179" s="148"/>
      <c r="C179" s="148"/>
      <c r="D179" s="148"/>
      <c r="E179" s="148"/>
      <c r="F179" s="148"/>
      <c r="G179" s="148"/>
      <c r="H179" s="4"/>
      <c r="I179" s="5"/>
      <c r="J179" s="5"/>
      <c r="K179" s="5"/>
    </row>
    <row r="180" spans="1:11" s="1" customFormat="1" ht="14.25">
      <c r="A180" s="149"/>
      <c r="B180" s="149"/>
      <c r="C180" s="149"/>
      <c r="D180" s="149"/>
      <c r="E180" s="149"/>
      <c r="F180" s="149"/>
      <c r="G180" s="149"/>
      <c r="H180" s="4"/>
      <c r="I180" s="5"/>
      <c r="J180" s="5"/>
      <c r="K180" s="5"/>
    </row>
    <row r="181" spans="1:11" s="1" customFormat="1" ht="29.25" customHeight="1">
      <c r="A181" s="69" t="s">
        <v>133</v>
      </c>
      <c r="B181" s="69"/>
      <c r="C181" s="69"/>
      <c r="D181" s="69"/>
      <c r="E181" s="69"/>
      <c r="F181" s="69"/>
      <c r="G181" s="150">
        <f>F47+F110+G120+G166+F175</f>
        <v>5190.011192126753</v>
      </c>
      <c r="H181" s="4"/>
      <c r="I181" s="5"/>
      <c r="J181" s="5"/>
      <c r="K181" s="5"/>
    </row>
    <row r="182" spans="1:11" s="1" customFormat="1" ht="14.25" customHeight="1">
      <c r="A182" s="5"/>
      <c r="B182" s="11"/>
      <c r="C182" s="11"/>
      <c r="D182" s="11"/>
      <c r="E182" s="11"/>
      <c r="F182" s="11"/>
      <c r="G182" s="151">
        <f>G181+G184</f>
        <v>5345.711527890555</v>
      </c>
      <c r="H182" s="4"/>
      <c r="I182" s="5"/>
      <c r="J182" s="5"/>
      <c r="K182" s="5"/>
    </row>
    <row r="183" spans="1:11" s="1" customFormat="1" ht="13.5" customHeight="1">
      <c r="A183" s="52">
        <v>6</v>
      </c>
      <c r="B183" s="152" t="s">
        <v>134</v>
      </c>
      <c r="C183" s="152"/>
      <c r="D183" s="152"/>
      <c r="E183" s="152"/>
      <c r="F183" s="152" t="s">
        <v>48</v>
      </c>
      <c r="G183" s="153" t="s">
        <v>40</v>
      </c>
      <c r="H183" s="4"/>
      <c r="I183" s="5"/>
      <c r="J183" s="5"/>
      <c r="K183" s="5"/>
    </row>
    <row r="184" spans="1:11" s="1" customFormat="1" ht="13.5" customHeight="1">
      <c r="A184" s="154" t="s">
        <v>6</v>
      </c>
      <c r="B184" s="155" t="s">
        <v>135</v>
      </c>
      <c r="C184" s="155"/>
      <c r="D184" s="155"/>
      <c r="E184" s="155"/>
      <c r="F184" s="156">
        <v>0.03</v>
      </c>
      <c r="G184" s="157">
        <f>G181*F184</f>
        <v>155.70033576380257</v>
      </c>
      <c r="H184" s="4"/>
      <c r="I184" s="5"/>
      <c r="J184" s="5"/>
      <c r="K184" s="5"/>
    </row>
    <row r="185" spans="1:11" s="1" customFormat="1" ht="13.5" customHeight="1">
      <c r="A185" s="158" t="s">
        <v>9</v>
      </c>
      <c r="B185" s="36" t="s">
        <v>136</v>
      </c>
      <c r="C185" s="36"/>
      <c r="D185" s="36"/>
      <c r="E185" s="36"/>
      <c r="F185" s="159">
        <v>0.08599</v>
      </c>
      <c r="G185" s="160">
        <f>(G181+G184)*F185</f>
        <v>459.6777342833088</v>
      </c>
      <c r="H185" s="161"/>
      <c r="I185" s="5"/>
      <c r="J185" s="5"/>
      <c r="K185" s="5"/>
    </row>
    <row r="186" spans="1:11" s="1" customFormat="1" ht="13.5" customHeight="1">
      <c r="A186" s="158" t="s">
        <v>12</v>
      </c>
      <c r="B186" s="36" t="s">
        <v>137</v>
      </c>
      <c r="C186" s="36"/>
      <c r="D186" s="36"/>
      <c r="E186" s="36"/>
      <c r="F186" s="159"/>
      <c r="G186" s="160"/>
      <c r="H186" s="4"/>
      <c r="I186" s="4"/>
      <c r="J186" s="5"/>
      <c r="K186" s="5"/>
    </row>
    <row r="187" spans="1:11" s="1" customFormat="1" ht="13.5" customHeight="1">
      <c r="A187" s="158"/>
      <c r="B187" s="36" t="s">
        <v>138</v>
      </c>
      <c r="C187" s="36"/>
      <c r="D187" s="36"/>
      <c r="E187" s="36"/>
      <c r="F187" s="159">
        <v>0.076</v>
      </c>
      <c r="G187" s="160">
        <f aca="true" t="shared" si="1" ref="G187:G189">SUM($G$181,$G$184,$G$185)/0.8575*F187</f>
        <v>514.5301270264881</v>
      </c>
      <c r="H187" s="4"/>
      <c r="I187" s="5"/>
      <c r="J187" s="5"/>
      <c r="K187" s="5"/>
    </row>
    <row r="188" spans="1:11" s="1" customFormat="1" ht="13.5" customHeight="1">
      <c r="A188" s="158"/>
      <c r="B188" s="36" t="s">
        <v>139</v>
      </c>
      <c r="C188" s="36"/>
      <c r="D188" s="36"/>
      <c r="E188" s="36"/>
      <c r="F188" s="159">
        <v>0.0165</v>
      </c>
      <c r="G188" s="160">
        <f t="shared" si="1"/>
        <v>111.70719863075072</v>
      </c>
      <c r="H188" s="4"/>
      <c r="I188" s="5"/>
      <c r="J188" s="5"/>
      <c r="K188" s="5"/>
    </row>
    <row r="189" spans="1:11" s="1" customFormat="1" ht="13.5" customHeight="1">
      <c r="A189" s="158"/>
      <c r="B189" s="36" t="s">
        <v>140</v>
      </c>
      <c r="C189" s="36"/>
      <c r="D189" s="36"/>
      <c r="E189" s="36"/>
      <c r="F189" s="159">
        <v>0.05</v>
      </c>
      <c r="G189" s="160">
        <f t="shared" si="1"/>
        <v>338.50666251742643</v>
      </c>
      <c r="H189" s="4"/>
      <c r="I189" s="5"/>
      <c r="J189" s="5"/>
      <c r="K189" s="5"/>
    </row>
    <row r="190" spans="1:11" s="1" customFormat="1" ht="13.5" customHeight="1">
      <c r="A190" s="162"/>
      <c r="B190" s="163" t="s">
        <v>42</v>
      </c>
      <c r="C190" s="163"/>
      <c r="D190" s="163"/>
      <c r="E190" s="163"/>
      <c r="F190" s="164">
        <f>SUM(F184:F189)</f>
        <v>0.25849</v>
      </c>
      <c r="G190" s="53">
        <f>SUM(G184:G189)</f>
        <v>1580.1220582217768</v>
      </c>
      <c r="H190" s="4"/>
      <c r="I190" s="5"/>
      <c r="J190" s="5"/>
      <c r="K190" s="5"/>
    </row>
    <row r="191" spans="1:11" ht="14.25" customHeight="1">
      <c r="A191" s="5"/>
      <c r="B191" s="5"/>
      <c r="C191" s="5"/>
      <c r="D191" s="5"/>
      <c r="E191" s="5"/>
      <c r="F191" s="5"/>
      <c r="G191" s="5"/>
      <c r="H191" s="4"/>
      <c r="I191" s="5"/>
      <c r="J191" s="5"/>
      <c r="K191" s="5"/>
    </row>
    <row r="192" spans="1:11" s="1" customFormat="1" ht="14.25">
      <c r="A192" s="31" t="s">
        <v>141</v>
      </c>
      <c r="B192" s="31"/>
      <c r="C192" s="31"/>
      <c r="D192" s="31"/>
      <c r="E192" s="31"/>
      <c r="F192" s="31"/>
      <c r="G192" s="31"/>
      <c r="H192" s="4"/>
      <c r="I192" s="5"/>
      <c r="J192" s="5"/>
      <c r="K192" s="5"/>
    </row>
    <row r="193" spans="1:11" s="1" customFormat="1" ht="15.75" customHeight="1">
      <c r="A193" s="31" t="s">
        <v>142</v>
      </c>
      <c r="B193" s="31"/>
      <c r="C193" s="31"/>
      <c r="D193" s="31"/>
      <c r="E193" s="31"/>
      <c r="F193" s="31"/>
      <c r="G193" s="31"/>
      <c r="H193" s="4"/>
      <c r="I193" s="5"/>
      <c r="J193" s="5"/>
      <c r="K193" s="5"/>
    </row>
    <row r="194" spans="1:11" s="1" customFormat="1" ht="14.25">
      <c r="A194" s="149" t="s">
        <v>143</v>
      </c>
      <c r="B194" s="149"/>
      <c r="C194" s="149"/>
      <c r="D194" s="149"/>
      <c r="E194" s="149"/>
      <c r="F194" s="149"/>
      <c r="G194" s="149"/>
      <c r="H194" s="4"/>
      <c r="I194" s="5"/>
      <c r="J194" s="5"/>
      <c r="K194" s="5"/>
    </row>
    <row r="195" spans="1:11" s="1" customFormat="1" ht="14.25">
      <c r="A195" s="149" t="s">
        <v>144</v>
      </c>
      <c r="B195" s="149"/>
      <c r="C195" s="149"/>
      <c r="D195" s="149"/>
      <c r="E195" s="149"/>
      <c r="F195" s="149"/>
      <c r="G195" s="149"/>
      <c r="H195" s="4"/>
      <c r="I195" s="5"/>
      <c r="J195" s="5"/>
      <c r="K195" s="5"/>
    </row>
    <row r="196" spans="1:11" s="1" customFormat="1" ht="45.75" customHeight="1">
      <c r="A196" s="165" t="s">
        <v>145</v>
      </c>
      <c r="B196" s="165"/>
      <c r="C196" s="165"/>
      <c r="D196" s="165"/>
      <c r="E196" s="165"/>
      <c r="F196" s="165"/>
      <c r="G196" s="165"/>
      <c r="H196" s="4"/>
      <c r="I196" s="5"/>
      <c r="J196" s="5"/>
      <c r="K196" s="5"/>
    </row>
    <row r="197" spans="1:11" s="1" customFormat="1" ht="49.5" customHeight="1">
      <c r="A197" s="166" t="s">
        <v>146</v>
      </c>
      <c r="B197" s="166"/>
      <c r="C197" s="166"/>
      <c r="D197" s="166"/>
      <c r="E197" s="166"/>
      <c r="F197" s="166"/>
      <c r="G197" s="166"/>
      <c r="H197" s="4"/>
      <c r="I197" s="5"/>
      <c r="J197" s="5"/>
      <c r="K197" s="5"/>
    </row>
    <row r="198" spans="1:11" s="1" customFormat="1" ht="14.25">
      <c r="A198" s="149"/>
      <c r="B198" s="11"/>
      <c r="C198" s="11"/>
      <c r="D198" s="11"/>
      <c r="E198" s="11"/>
      <c r="F198" s="11"/>
      <c r="G198" s="11"/>
      <c r="H198" s="4"/>
      <c r="I198" s="5"/>
      <c r="J198" s="5"/>
      <c r="K198" s="5"/>
    </row>
    <row r="199" spans="1:11" s="1" customFormat="1" ht="13.5" customHeight="1">
      <c r="A199" s="27" t="s">
        <v>147</v>
      </c>
      <c r="B199" s="27"/>
      <c r="C199" s="27"/>
      <c r="D199" s="27"/>
      <c r="E199" s="27"/>
      <c r="F199" s="27"/>
      <c r="G199" s="27"/>
      <c r="H199" s="4"/>
      <c r="I199" s="5"/>
      <c r="J199" s="5"/>
      <c r="K199" s="5"/>
    </row>
    <row r="200" spans="1:11" s="1" customFormat="1" ht="14.25" customHeight="1">
      <c r="A200" s="33"/>
      <c r="B200" s="33"/>
      <c r="C200" s="33"/>
      <c r="D200" s="33"/>
      <c r="E200" s="33"/>
      <c r="F200" s="33"/>
      <c r="G200" s="33"/>
      <c r="H200" s="4"/>
      <c r="I200" s="5"/>
      <c r="J200" s="5"/>
      <c r="K200" s="5"/>
    </row>
    <row r="201" spans="1:11" s="1" customFormat="1" ht="24.75" customHeight="1">
      <c r="A201" s="167"/>
      <c r="B201" s="98" t="s">
        <v>148</v>
      </c>
      <c r="C201" s="98"/>
      <c r="D201" s="98"/>
      <c r="E201" s="98"/>
      <c r="F201" s="98" t="s">
        <v>149</v>
      </c>
      <c r="G201" s="98"/>
      <c r="H201" s="4"/>
      <c r="I201" s="5"/>
      <c r="J201" s="5"/>
      <c r="K201" s="5"/>
    </row>
    <row r="202" spans="1:11" s="1" customFormat="1" ht="18.75" customHeight="1">
      <c r="A202" s="35" t="s">
        <v>6</v>
      </c>
      <c r="B202" s="36" t="s">
        <v>150</v>
      </c>
      <c r="C202" s="36"/>
      <c r="D202" s="36"/>
      <c r="E202" s="36"/>
      <c r="F202" s="168">
        <f>F47</f>
        <v>2591.3</v>
      </c>
      <c r="G202" s="168"/>
      <c r="H202" s="4"/>
      <c r="I202" s="5"/>
      <c r="J202" s="5"/>
      <c r="K202" s="5"/>
    </row>
    <row r="203" spans="1:11" s="1" customFormat="1" ht="13.5" customHeight="1">
      <c r="A203" s="35" t="s">
        <v>9</v>
      </c>
      <c r="B203" s="36" t="s">
        <v>151</v>
      </c>
      <c r="C203" s="36"/>
      <c r="D203" s="36"/>
      <c r="E203" s="36"/>
      <c r="F203" s="168">
        <f>F110</f>
        <v>1827.9666489600004</v>
      </c>
      <c r="G203" s="168"/>
      <c r="H203" s="4"/>
      <c r="I203" s="5"/>
      <c r="J203" s="5"/>
      <c r="K203" s="5"/>
    </row>
    <row r="204" spans="1:11" s="1" customFormat="1" ht="13.5" customHeight="1">
      <c r="A204" s="35" t="s">
        <v>12</v>
      </c>
      <c r="B204" s="36" t="s">
        <v>152</v>
      </c>
      <c r="C204" s="36"/>
      <c r="D204" s="36"/>
      <c r="E204" s="36"/>
      <c r="F204" s="168">
        <f>G120</f>
        <v>184.17716576000004</v>
      </c>
      <c r="G204" s="168"/>
      <c r="H204" s="4"/>
      <c r="I204" s="5"/>
      <c r="J204" s="5"/>
      <c r="K204" s="5"/>
    </row>
    <row r="205" spans="1:11" s="1" customFormat="1" ht="13.5" customHeight="1">
      <c r="A205" s="35" t="s">
        <v>14</v>
      </c>
      <c r="B205" s="36" t="s">
        <v>153</v>
      </c>
      <c r="C205" s="36"/>
      <c r="D205" s="36"/>
      <c r="E205" s="36"/>
      <c r="F205" s="168">
        <f>G166</f>
        <v>571.2873774067521</v>
      </c>
      <c r="G205" s="168"/>
      <c r="H205" s="4"/>
      <c r="I205" s="5"/>
      <c r="J205" s="5"/>
      <c r="K205" s="5"/>
    </row>
    <row r="206" spans="1:11" s="1" customFormat="1" ht="13.5" customHeight="1">
      <c r="A206" s="35" t="s">
        <v>63</v>
      </c>
      <c r="B206" s="36" t="s">
        <v>154</v>
      </c>
      <c r="C206" s="36"/>
      <c r="D206" s="36"/>
      <c r="E206" s="36"/>
      <c r="F206" s="168">
        <f>F175</f>
        <v>15.28</v>
      </c>
      <c r="G206" s="168"/>
      <c r="H206" s="4"/>
      <c r="I206" s="5"/>
      <c r="J206" s="5"/>
      <c r="K206" s="5"/>
    </row>
    <row r="207" spans="1:11" s="1" customFormat="1" ht="13.5" customHeight="1">
      <c r="A207" s="169" t="s">
        <v>155</v>
      </c>
      <c r="B207" s="169"/>
      <c r="C207" s="169"/>
      <c r="D207" s="169"/>
      <c r="E207" s="169"/>
      <c r="F207" s="117">
        <f>F202+F203+F204+F205+F206</f>
        <v>5190.011192126753</v>
      </c>
      <c r="G207" s="117"/>
      <c r="H207" s="4"/>
      <c r="I207" s="5"/>
      <c r="J207" s="5"/>
      <c r="K207" s="5"/>
    </row>
    <row r="208" spans="1:11" s="1" customFormat="1" ht="13.5" customHeight="1">
      <c r="A208" s="35" t="s">
        <v>65</v>
      </c>
      <c r="B208" s="36" t="s">
        <v>156</v>
      </c>
      <c r="C208" s="36"/>
      <c r="D208" s="36"/>
      <c r="E208" s="36"/>
      <c r="F208" s="168">
        <f>G190</f>
        <v>1580.1220582217768</v>
      </c>
      <c r="G208" s="168"/>
      <c r="H208" s="4"/>
      <c r="I208" s="5"/>
      <c r="J208" s="5"/>
      <c r="K208" s="5"/>
    </row>
    <row r="209" spans="1:11" s="1" customFormat="1" ht="13.5" customHeight="1">
      <c r="A209" s="22" t="s">
        <v>157</v>
      </c>
      <c r="B209" s="22"/>
      <c r="C209" s="22"/>
      <c r="D209" s="22"/>
      <c r="E209" s="22"/>
      <c r="F209" s="170">
        <f>F207+F208</f>
        <v>6770.133250348529</v>
      </c>
      <c r="G209" s="170"/>
      <c r="H209" s="171"/>
      <c r="I209" s="5"/>
      <c r="J209" s="5"/>
      <c r="K209" s="5"/>
    </row>
    <row r="210" spans="1:11" s="1" customFormat="1" ht="14.25" customHeight="1">
      <c r="A210" s="172"/>
      <c r="B210" s="172"/>
      <c r="C210" s="172"/>
      <c r="D210" s="172"/>
      <c r="E210" s="172"/>
      <c r="F210" s="172"/>
      <c r="G210" s="172"/>
      <c r="H210" s="4"/>
      <c r="I210" s="5"/>
      <c r="J210" s="5"/>
      <c r="K210" s="5"/>
    </row>
    <row r="211" spans="1:11" s="1" customFormat="1" ht="13.5" customHeight="1">
      <c r="A211" s="27" t="s">
        <v>158</v>
      </c>
      <c r="B211" s="27"/>
      <c r="C211" s="27"/>
      <c r="D211" s="27"/>
      <c r="E211" s="27"/>
      <c r="F211" s="27"/>
      <c r="G211" s="27"/>
      <c r="H211" s="4"/>
      <c r="I211" s="5"/>
      <c r="J211" s="5"/>
      <c r="K211" s="5"/>
    </row>
    <row r="212" spans="1:11" ht="14.25" customHeight="1">
      <c r="A212" s="5"/>
      <c r="B212" s="5"/>
      <c r="C212" s="5"/>
      <c r="D212" s="5"/>
      <c r="E212" s="5"/>
      <c r="F212" s="5"/>
      <c r="G212" s="5"/>
      <c r="H212" s="4"/>
      <c r="I212" s="5"/>
      <c r="J212" s="5"/>
      <c r="K212" s="5"/>
    </row>
    <row r="213" spans="1:11" s="1" customFormat="1" ht="36" customHeight="1">
      <c r="A213" s="21" t="s">
        <v>159</v>
      </c>
      <c r="B213" s="21"/>
      <c r="C213" s="21" t="s">
        <v>160</v>
      </c>
      <c r="D213" s="21" t="s">
        <v>161</v>
      </c>
      <c r="E213" s="21" t="s">
        <v>162</v>
      </c>
      <c r="F213" s="21" t="s">
        <v>163</v>
      </c>
      <c r="G213" s="21" t="s">
        <v>164</v>
      </c>
      <c r="H213" s="4"/>
      <c r="I213" s="5"/>
      <c r="J213" s="5"/>
      <c r="K213" s="5"/>
    </row>
    <row r="214" spans="1:11" s="1" customFormat="1" ht="60.75" customHeight="1">
      <c r="A214" s="14" t="s">
        <v>165</v>
      </c>
      <c r="B214" s="173">
        <f>F33</f>
        <v>0</v>
      </c>
      <c r="C214" s="174">
        <f>F209</f>
        <v>6770.133250348529</v>
      </c>
      <c r="D214" s="14">
        <v>1</v>
      </c>
      <c r="E214" s="174">
        <f>C214*D214</f>
        <v>6770.133250348529</v>
      </c>
      <c r="F214" s="175">
        <v>1</v>
      </c>
      <c r="G214" s="174">
        <f>E214*F214</f>
        <v>6770.133250348529</v>
      </c>
      <c r="H214" s="4"/>
      <c r="I214" s="5"/>
      <c r="J214" s="5"/>
      <c r="K214" s="5"/>
    </row>
    <row r="215" spans="1:11" s="1" customFormat="1" ht="13.5" customHeight="1">
      <c r="A215" s="21" t="s">
        <v>166</v>
      </c>
      <c r="B215" s="21"/>
      <c r="C215" s="21"/>
      <c r="D215" s="21"/>
      <c r="E215" s="21"/>
      <c r="F215" s="21"/>
      <c r="G215" s="176">
        <f>G214</f>
        <v>6770.133250348529</v>
      </c>
      <c r="H215" s="4"/>
      <c r="I215" s="5"/>
      <c r="J215" s="5"/>
      <c r="K215" s="5"/>
    </row>
    <row r="216" spans="1:11" ht="14.25" customHeight="1">
      <c r="A216" s="5"/>
      <c r="B216" s="5"/>
      <c r="C216" s="5"/>
      <c r="D216" s="5"/>
      <c r="E216" s="5"/>
      <c r="F216" s="5"/>
      <c r="G216" s="5"/>
      <c r="H216" s="4"/>
      <c r="I216" s="5"/>
      <c r="J216" s="5"/>
      <c r="K216" s="5"/>
    </row>
    <row r="217" spans="1:11" s="1" customFormat="1" ht="15.75" customHeight="1">
      <c r="A217" s="54" t="s">
        <v>167</v>
      </c>
      <c r="B217" s="54"/>
      <c r="C217" s="54"/>
      <c r="D217" s="54"/>
      <c r="E217" s="54"/>
      <c r="F217" s="54"/>
      <c r="G217" s="54"/>
      <c r="H217" s="4"/>
      <c r="I217" s="5"/>
      <c r="J217" s="5"/>
      <c r="K217" s="5"/>
    </row>
    <row r="218" spans="1:11" ht="14.25">
      <c r="A218" s="5"/>
      <c r="B218" s="5"/>
      <c r="C218" s="5"/>
      <c r="D218" s="5"/>
      <c r="E218" s="5"/>
      <c r="F218" s="5"/>
      <c r="G218" s="5"/>
      <c r="H218" s="4"/>
      <c r="I218" s="5"/>
      <c r="J218" s="5"/>
      <c r="K218" s="5"/>
    </row>
    <row r="219" spans="1:11" s="1" customFormat="1" ht="13.5" customHeight="1">
      <c r="A219" s="146"/>
      <c r="B219" s="21" t="s">
        <v>168</v>
      </c>
      <c r="C219" s="21"/>
      <c r="D219" s="21"/>
      <c r="E219" s="21"/>
      <c r="F219" s="21"/>
      <c r="G219" s="21"/>
      <c r="H219" s="4"/>
      <c r="I219" s="5"/>
      <c r="J219" s="5"/>
      <c r="K219" s="5"/>
    </row>
    <row r="220" spans="1:11" s="1" customFormat="1" ht="13.5" customHeight="1">
      <c r="A220" s="146"/>
      <c r="B220" s="177" t="s">
        <v>169</v>
      </c>
      <c r="C220" s="177"/>
      <c r="D220" s="177"/>
      <c r="E220" s="177"/>
      <c r="F220" s="21" t="s">
        <v>170</v>
      </c>
      <c r="G220" s="21"/>
      <c r="H220" s="4"/>
      <c r="I220" s="5"/>
      <c r="J220" s="5"/>
      <c r="K220" s="5"/>
    </row>
    <row r="221" spans="1:11" s="1" customFormat="1" ht="14.25" customHeight="1">
      <c r="A221" s="58" t="s">
        <v>6</v>
      </c>
      <c r="B221" s="178" t="s">
        <v>171</v>
      </c>
      <c r="C221" s="178"/>
      <c r="D221" s="178"/>
      <c r="E221" s="178"/>
      <c r="F221" s="179">
        <f>E214</f>
        <v>6770.133250348529</v>
      </c>
      <c r="G221" s="179"/>
      <c r="H221" s="4"/>
      <c r="I221" s="5"/>
      <c r="J221" s="5"/>
      <c r="K221" s="5"/>
    </row>
    <row r="222" spans="1:11" s="1" customFormat="1" ht="36" customHeight="1">
      <c r="A222" s="14" t="s">
        <v>9</v>
      </c>
      <c r="B222" s="178" t="s">
        <v>172</v>
      </c>
      <c r="C222" s="178"/>
      <c r="D222" s="178"/>
      <c r="E222" s="178"/>
      <c r="F222" s="179">
        <f>G215</f>
        <v>6770.133250348529</v>
      </c>
      <c r="G222" s="179"/>
      <c r="H222" s="4"/>
      <c r="I222" s="5"/>
      <c r="J222" s="5"/>
      <c r="K222" s="5"/>
    </row>
    <row r="223" spans="1:11" s="1" customFormat="1" ht="43.5" customHeight="1">
      <c r="A223" s="14" t="s">
        <v>12</v>
      </c>
      <c r="B223" s="36" t="s">
        <v>173</v>
      </c>
      <c r="C223" s="36"/>
      <c r="D223" s="36"/>
      <c r="E223" s="36"/>
      <c r="F223" s="180">
        <f>F222*12</f>
        <v>81241.59900418235</v>
      </c>
      <c r="G223" s="180"/>
      <c r="H223" s="4"/>
      <c r="I223" s="5"/>
      <c r="J223" s="5"/>
      <c r="K223" s="5"/>
    </row>
    <row r="224" spans="1:11" ht="14.25" customHeight="1">
      <c r="A224" s="5"/>
      <c r="B224" s="5"/>
      <c r="C224" s="5"/>
      <c r="D224" s="5"/>
      <c r="E224" s="5"/>
      <c r="F224" s="5"/>
      <c r="G224" s="5"/>
      <c r="H224" s="4"/>
      <c r="I224" s="5"/>
      <c r="J224" s="5"/>
      <c r="K224" s="5"/>
    </row>
    <row r="225" spans="1:7" ht="81" customHeight="1">
      <c r="A225" s="181" t="s">
        <v>174</v>
      </c>
      <c r="B225" s="181"/>
      <c r="C225" s="181"/>
      <c r="D225" s="181"/>
      <c r="E225" s="181"/>
      <c r="F225" s="181"/>
      <c r="G225" s="181"/>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6:G26"/>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2:G102"/>
    <mergeCell ref="A104:G104"/>
    <mergeCell ref="B106:E106"/>
    <mergeCell ref="F106:G106"/>
    <mergeCell ref="B107:E107"/>
    <mergeCell ref="F107:G107"/>
    <mergeCell ref="B108:E108"/>
    <mergeCell ref="F108:G108"/>
    <mergeCell ref="B109:E109"/>
    <mergeCell ref="F109:G109"/>
    <mergeCell ref="A110:E110"/>
    <mergeCell ref="F110:G110"/>
    <mergeCell ref="A112:G112"/>
    <mergeCell ref="B114:E114"/>
    <mergeCell ref="B115:E115"/>
    <mergeCell ref="B116:E116"/>
    <mergeCell ref="B117:E117"/>
    <mergeCell ref="B118:E118"/>
    <mergeCell ref="B119:E119"/>
    <mergeCell ref="B120:E120"/>
    <mergeCell ref="A122:G125"/>
    <mergeCell ref="A126:G126"/>
    <mergeCell ref="A127:G127"/>
    <mergeCell ref="A128:G128"/>
    <mergeCell ref="A130:G130"/>
    <mergeCell ref="A132:F132"/>
    <mergeCell ref="A134:G134"/>
    <mergeCell ref="B136:E136"/>
    <mergeCell ref="B137:E137"/>
    <mergeCell ref="B138:E138"/>
    <mergeCell ref="B139:E139"/>
    <mergeCell ref="B140:E140"/>
    <mergeCell ref="B141:E141"/>
    <mergeCell ref="B142:E142"/>
    <mergeCell ref="B143:E143"/>
    <mergeCell ref="B144:E144"/>
    <mergeCell ref="A146:G146"/>
    <mergeCell ref="A147:G147"/>
    <mergeCell ref="A148:G148"/>
    <mergeCell ref="A149:G149"/>
    <mergeCell ref="A150:G150"/>
    <mergeCell ref="A151:G151"/>
    <mergeCell ref="A153:G153"/>
    <mergeCell ref="B155:E155"/>
    <mergeCell ref="B156:E156"/>
    <mergeCell ref="A157:E157"/>
    <mergeCell ref="A158:G159"/>
    <mergeCell ref="A161:G161"/>
    <mergeCell ref="A162:G162"/>
    <mergeCell ref="B163:E163"/>
    <mergeCell ref="B164:E164"/>
    <mergeCell ref="B165:E165"/>
    <mergeCell ref="B166:E166"/>
    <mergeCell ref="A168:G168"/>
    <mergeCell ref="B170:E170"/>
    <mergeCell ref="F170:G170"/>
    <mergeCell ref="B171:E171"/>
    <mergeCell ref="F171:G171"/>
    <mergeCell ref="B172:E172"/>
    <mergeCell ref="F172:G172"/>
    <mergeCell ref="B173:E173"/>
    <mergeCell ref="F173:G173"/>
    <mergeCell ref="B174:E174"/>
    <mergeCell ref="F174:G174"/>
    <mergeCell ref="B175:E175"/>
    <mergeCell ref="F175:G175"/>
    <mergeCell ref="A177:G177"/>
    <mergeCell ref="A179:G179"/>
    <mergeCell ref="A181:F181"/>
    <mergeCell ref="B183:E183"/>
    <mergeCell ref="B184:E184"/>
    <mergeCell ref="B185:E185"/>
    <mergeCell ref="B186:E186"/>
    <mergeCell ref="B187:E187"/>
    <mergeCell ref="B188:E188"/>
    <mergeCell ref="B189:E189"/>
    <mergeCell ref="B190:E190"/>
    <mergeCell ref="A192:G192"/>
    <mergeCell ref="A193:G193"/>
    <mergeCell ref="A196:G196"/>
    <mergeCell ref="A197:G197"/>
    <mergeCell ref="A199:G199"/>
    <mergeCell ref="B201:E201"/>
    <mergeCell ref="F201:G201"/>
    <mergeCell ref="B202:E202"/>
    <mergeCell ref="F202:G202"/>
    <mergeCell ref="B203:E203"/>
    <mergeCell ref="F203:G203"/>
    <mergeCell ref="B204:E204"/>
    <mergeCell ref="F204:G204"/>
    <mergeCell ref="B205:E205"/>
    <mergeCell ref="F205:G205"/>
    <mergeCell ref="B206:E206"/>
    <mergeCell ref="F206:G206"/>
    <mergeCell ref="A207:E207"/>
    <mergeCell ref="F207:G207"/>
    <mergeCell ref="B208:E208"/>
    <mergeCell ref="F208:G208"/>
    <mergeCell ref="A209:E209"/>
    <mergeCell ref="F209:G209"/>
    <mergeCell ref="A211:G211"/>
    <mergeCell ref="A213:B213"/>
    <mergeCell ref="A215:F215"/>
    <mergeCell ref="A217:G217"/>
    <mergeCell ref="B219:G219"/>
    <mergeCell ref="B220:E220"/>
    <mergeCell ref="F220:G220"/>
    <mergeCell ref="B221:E221"/>
    <mergeCell ref="F221:G221"/>
    <mergeCell ref="B222:E222"/>
    <mergeCell ref="F222:G222"/>
    <mergeCell ref="B223:E223"/>
    <mergeCell ref="F223:G223"/>
    <mergeCell ref="A225:G225"/>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2022-05-05T19:40:31Z</cp:lastPrinted>
  <dcterms:modified xsi:type="dcterms:W3CDTF">2022-05-11T14:24:24Z</dcterms:modified>
  <cp:category/>
  <cp:version/>
  <cp:contentType/>
  <cp:contentStatus/>
  <cp:revision>1</cp:revision>
</cp:coreProperties>
</file>