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
  </bookViews>
  <sheets>
    <sheet name="Auxiliar de Pedreiro " sheetId="1" r:id="rId1"/>
    <sheet name="Auxiliar de Manutenção Pred" sheetId="2" r:id="rId2"/>
    <sheet name="Eletricista Predial" sheetId="3" r:id="rId3"/>
    <sheet name="Encanador" sheetId="4" r:id="rId4"/>
    <sheet name="Jardineiro" sheetId="5" r:id="rId5"/>
    <sheet name="Pedreiro" sheetId="6" r:id="rId6"/>
    <sheet name="Quadro Resumo" sheetId="7" r:id="rId7"/>
  </sheets>
  <definedNames/>
  <calcPr fullCalcOnLoad="1"/>
</workbook>
</file>

<file path=xl/sharedStrings.xml><?xml version="1.0" encoding="utf-8"?>
<sst xmlns="http://schemas.openxmlformats.org/spreadsheetml/2006/main" count="1497" uniqueCount="194">
  <si>
    <t>PLANILHA BASE LICITATÓRIA –  IF SERTÃO – PE - GRUPO 06 - CAMPUS PETROLINA ZONA RURAL (MANUTENÇÃO)</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</si>
  <si>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</si>
  <si>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</si>
  <si>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</si>
  <si>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</si>
  <si>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</si>
  <si>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</si>
  <si>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</si>
  <si>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</si>
  <si>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</si>
  <si>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</si>
  <si>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Petrolina/PE</t>
  </si>
  <si>
    <t>C</t>
  </si>
  <si>
    <t>Ano Acordo, Convenção ou Sentença Normativa em Dissídio Coletivo</t>
  </si>
  <si>
    <t>CCTPE 000091/2022</t>
  </si>
  <si>
    <t>D</t>
  </si>
  <si>
    <t>Nº de meses de execução contratual</t>
  </si>
  <si>
    <t>IDENTIFICAÇÃO DO SERVIÇO</t>
  </si>
  <si>
    <t>Tipo de Serviço</t>
  </si>
  <si>
    <t>Unidade de Medida</t>
  </si>
  <si>
    <t> Quantidade total a contratar (em função da unidade de medida)</t>
  </si>
  <si>
    <t>Apoio Administrativo</t>
  </si>
  <si>
    <t>Auxiliar de Pedreiro</t>
  </si>
  <si>
    <t>02 POSTOS</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</si>
  <si>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</si>
  <si>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</si>
  <si>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</si>
  <si>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</si>
  <si>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</si>
  <si>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</si>
  <si>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</si>
  <si>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</si>
  <si>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7170-20</t>
  </si>
  <si>
    <t>Salário Normativo da Categoria Profissional</t>
  </si>
  <si>
    <t>Data base da categoria (dia/mês/ano)</t>
  </si>
  <si>
    <t>Nota 1: Deverá ser elaborado um quadro para cada tipo de serviço.</t>
  </si>
  <si>
    <t>Nota 2: A planilha será calculada considerando o valor mensal do empregado.</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</si>
  <si>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</si>
  <si>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</si>
  <si>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</si>
  <si>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</si>
  <si>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</si>
  <si>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</si>
  <si>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</si>
  <si>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</si>
  <si>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</si>
  <si>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</si>
  <si>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</si>
  <si>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</si>
  <si>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</si>
  <si>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</si>
  <si>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</si>
  <si>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</si>
  <si>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</si>
  <si>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</si>
  <si>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</si>
  <si>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</si>
  <si>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</si>
  <si>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</si>
  <si>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</si>
  <si>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</si>
  <si>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</si>
  <si>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</si>
  <si>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</si>
  <si>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</si>
  <si>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</si>
  <si>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</si>
  <si>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</si>
  <si>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</si>
  <si>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</si>
  <si>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</si>
  <si>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</si>
  <si>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</si>
  <si>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</si>
  <si>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</si>
  <si>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</si>
  <si>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</si>
  <si>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</si>
  <si>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 Cláusula Nona CCTPE 91/2022</t>
  </si>
  <si>
    <t>Cesta Básica - Cláusula Décima Primeira CCTPE 91/2022</t>
  </si>
  <si>
    <t>Coberturas Sociais - Cláusula Décima Terceira CCT PE 91/2022</t>
  </si>
  <si>
    <t>Outros (especificar)  </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</si>
  <si>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</si>
  <si>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</si>
  <si>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</si>
  <si>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</si>
  <si>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</si>
  <si>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</si>
  <si>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</si>
  <si>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</si>
  <si>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</si>
  <si>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</si>
  <si>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</si>
  <si>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</si>
  <si>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</si>
  <si>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</si>
  <si>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</si>
  <si>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</si>
  <si>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</si>
  <si>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</si>
  <si>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Base de cálculo do Módulo 4 = Módulo 1 + Módulo 2 + Módulo 3</t>
  </si>
  <si>
    <t>Submódulo 4.1 –  Ausências Legais</t>
  </si>
  <si>
    <t>4.1</t>
  </si>
  <si>
    <t>Ausências legais</t>
  </si>
  <si>
    <t xml:space="preserve">Férias </t>
  </si>
  <si>
    <t>Licença paternidade</t>
  </si>
  <si>
    <t>Acidente de trabalho</t>
  </si>
  <si>
    <t>Afastamento maternidade</t>
  </si>
  <si>
    <t>Outras ausências</t>
  </si>
  <si>
    <t>Nota: As alíneas “A” a “F” referem-se somente ao custo que será pago ao repositor pelos dias trabalhados quando da necessidade de substituir a mão de obra alocada na prestação do serviço.</t>
  </si>
  <si>
    <r>
      <rPr>
        <b/>
        <sz val="10"/>
        <color indexed="8"/>
        <rFont val="Arial"/>
        <family val="2"/>
      </rPr>
      <t>Férias:</t>
    </r>
    <r>
      <rPr>
        <sz val="10"/>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</si>
  <si>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10"/>
        <color indexed="8"/>
        <rFont val="Arial"/>
        <family val="2"/>
      </rPr>
      <t>Ausências Legais:</t>
    </r>
    <r>
      <rPr>
        <sz val="10"/>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</si>
  <si>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10"/>
        <color indexed="8"/>
        <rFont val="Arial"/>
        <family val="2"/>
      </rPr>
      <t xml:space="preserve">Licença Paternidade: </t>
    </r>
    <r>
      <rPr>
        <sz val="10"/>
        <color indexed="8"/>
        <rFont val="Arial"/>
        <family val="2"/>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</si>
  <si>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10"/>
        <color indexed="8"/>
        <rFont val="Arial"/>
        <family val="2"/>
      </rPr>
      <t>Acidente de Trabalho:</t>
    </r>
    <r>
      <rPr>
        <sz val="10"/>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</si>
  <si>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10"/>
        <color indexed="8"/>
        <rFont val="Arial"/>
        <family val="2"/>
      </rPr>
      <t xml:space="preserve">Afastamento Maternidade: </t>
    </r>
    <r>
      <rPr>
        <sz val="10"/>
        <color indexed="8"/>
        <rFont val="Arial"/>
        <family val="2"/>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</si>
  <si>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10"/>
        <color indexed="8"/>
        <rFont val="Arial"/>
        <family val="2"/>
      </rPr>
      <t xml:space="preserve">Licença saúde: </t>
    </r>
    <r>
      <rPr>
        <sz val="10"/>
        <color indexed="8"/>
        <rFont val="Arial"/>
        <family val="2"/>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</si>
  <si>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</si>
  <si>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</si>
  <si>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</si>
  <si>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</si>
  <si>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</si>
  <si>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</si>
  <si>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</si>
  <si>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</si>
  <si>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</si>
  <si>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</si>
  <si>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</si>
  <si>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</si>
  <si>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</si>
  <si>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</si>
  <si>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</si>
  <si>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</si>
  <si>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</si>
  <si>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</si>
  <si>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</si>
  <si>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</si>
  <si>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</si>
  <si>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</si>
  <si>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</si>
  <si>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</si>
  <si>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</si>
  <si>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</si>
  <si>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</si>
  <si>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</si>
  <si>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</si>
  <si>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</si>
  <si>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</si>
  <si>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</si>
  <si>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</si>
  <si>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</si>
  <si>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</si>
  <si>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</si>
  <si>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</si>
  <si>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</si>
  <si>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</si>
  <si>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</si>
  <si>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</si>
  <si>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</si>
  <si>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</si>
  <si>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</si>
  <si>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</si>
  <si>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</si>
  <si>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</si>
  <si>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</si>
  <si>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</si>
  <si>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</si>
  <si>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</si>
  <si>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</si>
  <si>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</si>
  <si>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</si>
  <si>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</si>
  <si>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</si>
  <si>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</si>
  <si>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Nota: Informar o valor da unidade de medida por tipo de serviço.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</si>
  <si>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</si>
  <si>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Auxiliar de Manutenção Predial</t>
  </si>
  <si>
    <t>01 POSTO</t>
  </si>
  <si>
    <t>5143-25</t>
  </si>
  <si>
    <t>Eletricista Predial</t>
  </si>
  <si>
    <t>7156-10</t>
  </si>
  <si>
    <t>Adicional de Periculosidade – 30%</t>
  </si>
  <si>
    <t>Encanador</t>
  </si>
  <si>
    <t>7241-10</t>
  </si>
  <si>
    <t>Jardineiro</t>
  </si>
  <si>
    <t>6220-10</t>
  </si>
  <si>
    <t>Pedreiro</t>
  </si>
  <si>
    <t>7152-10</t>
  </si>
  <si>
    <t>QUADRO RESUMO DAS PLANILHAS - ESTIMATIVA DE CONTRATAÇÃO</t>
  </si>
  <si>
    <t xml:space="preserve"> DESCRIÇÃO/
ESPECIFICAÇÃO </t>
  </si>
  <si>
    <t>Quant.</t>
  </si>
  <si>
    <t>VALOR UNITÁRIO DO POSTO</t>
  </si>
  <si>
    <t>VALOR ANUAL DO POSTO</t>
  </si>
  <si>
    <t>VALOR TOTAL MENSAL</t>
  </si>
  <si>
    <t>VALOR TOTAL ANUAL</t>
  </si>
</sst>
</file>

<file path=xl/styles.xml><?xml version="1.0" encoding="utf-8"?>
<styleSheet xmlns="http://schemas.openxmlformats.org/spreadsheetml/2006/main">
  <numFmts count="16">
    <numFmt numFmtId="164" formatCode="General"/>
    <numFmt numFmtId="165" formatCode="_-&quot;R$ &quot;* #,##0.00_-;&quot;-R$ &quot;* #,##0.00_-;_-&quot;R$ &quot;* \-??_-;_-@_-"/>
    <numFmt numFmtId="166" formatCode="0.0000"/>
    <numFmt numFmtId="167" formatCode="0%"/>
    <numFmt numFmtId="168" formatCode="#,##0.00"/>
    <numFmt numFmtId="169" formatCode="dd/mm/yyyy"/>
    <numFmt numFmtId="170" formatCode="General"/>
    <numFmt numFmtId="171" formatCode="0.00%"/>
    <numFmt numFmtId="172" formatCode="0.00"/>
    <numFmt numFmtId="173" formatCode="[$R$-416]\ #,##0.00;[RED]\-[$R$-416]\ #,##0.00"/>
    <numFmt numFmtId="174" formatCode="0.000"/>
    <numFmt numFmtId="175" formatCode="#,##0.00000"/>
    <numFmt numFmtId="176" formatCode="#,##0"/>
    <numFmt numFmtId="177" formatCode="_(&quot;R$ &quot;* #,##0.00_);_(&quot;R$ &quot;* \(#,##0.00\);_(&quot;R$ &quot;* \-??_);_(@_)"/>
    <numFmt numFmtId="178" formatCode="&quot;R$ &quot;#,##0.00;[RED]&quot;-R$ &quot;#,##0.00"/>
    <numFmt numFmtId="179" formatCode="_-* #,##0.00_-;\-* #,##0.00_-;_-* \-??_-;_-@_-"/>
  </numFmts>
  <fonts count="13">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color indexed="9"/>
      <name val="Arial"/>
      <family val="2"/>
    </font>
    <font>
      <sz val="10"/>
      <color indexed="60"/>
      <name val="Arial"/>
      <family val="2"/>
    </font>
    <font>
      <b/>
      <sz val="14"/>
      <color indexed="8"/>
      <name val="Calibri"/>
      <family val="2"/>
    </font>
    <font>
      <b/>
      <sz val="11"/>
      <color indexed="8"/>
      <name val="Calibri"/>
      <family val="2"/>
    </font>
    <font>
      <b/>
      <sz val="11"/>
      <color indexed="10"/>
      <name val="Calibri"/>
      <family val="2"/>
    </font>
  </fonts>
  <fills count="7">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28">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8"/>
      </right>
      <top style="hair">
        <color indexed="58"/>
      </top>
      <bottom style="hair">
        <color indexed="8"/>
      </bottom>
    </border>
    <border>
      <left style="hair">
        <color indexed="58"/>
      </left>
      <right style="hair">
        <color indexed="58"/>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3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1" fillId="0" borderId="0" applyFill="0" applyBorder="0" applyAlignment="0" applyProtection="0"/>
    <xf numFmtId="42" fontId="1" fillId="0" borderId="0" applyFill="0" applyBorder="0" applyAlignment="0" applyProtection="0"/>
    <xf numFmtId="167" fontId="1" fillId="0" borderId="0" applyFill="0" applyBorder="0" applyAlignment="0" applyProtection="0"/>
    <xf numFmtId="164" fontId="2" fillId="0" borderId="0" applyBorder="0" applyProtection="0">
      <alignment horizontal="center" textRotation="90"/>
    </xf>
    <xf numFmtId="164" fontId="2" fillId="0" borderId="0" applyBorder="0" applyProtection="0">
      <alignment horizontal="center" textRotation="90"/>
    </xf>
    <xf numFmtId="165" fontId="1"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4" fontId="0" fillId="0" borderId="0">
      <alignment/>
      <protection/>
    </xf>
    <xf numFmtId="167" fontId="1" fillId="0" borderId="0" applyFill="0" applyBorder="0" applyAlignment="0" applyProtection="0"/>
    <xf numFmtId="164" fontId="3" fillId="0" borderId="0" applyBorder="0" applyProtection="0">
      <alignment/>
    </xf>
    <xf numFmtId="164" fontId="3" fillId="0" borderId="0" applyBorder="0" applyProtection="0">
      <alignment/>
    </xf>
    <xf numFmtId="164" fontId="3" fillId="0" borderId="0" applyBorder="0" applyProtection="0">
      <alignment/>
    </xf>
    <xf numFmtId="164" fontId="3" fillId="0" borderId="0" applyBorder="0" applyProtection="0">
      <alignment/>
    </xf>
  </cellStyleXfs>
  <cellXfs count="194">
    <xf numFmtId="164" fontId="0" fillId="0" borderId="0" xfId="0" applyAlignment="1">
      <alignment/>
    </xf>
    <xf numFmtId="164" fontId="0" fillId="0" borderId="0" xfId="0" applyNumberFormat="1" applyFont="1" applyAlignment="1">
      <alignment/>
    </xf>
    <xf numFmtId="168" fontId="0" fillId="0" borderId="0" xfId="0" applyNumberFormat="1" applyFont="1" applyAlignment="1">
      <alignment/>
    </xf>
    <xf numFmtId="164" fontId="4" fillId="2" borderId="1" xfId="0" applyNumberFormat="1" applyFont="1" applyFill="1" applyBorder="1" applyAlignment="1">
      <alignment horizontal="center" vertical="center"/>
    </xf>
    <xf numFmtId="168"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1" fillId="0" borderId="1" xfId="17" applyFont="1" applyFill="1" applyBorder="1" applyAlignment="1" applyProtection="1">
      <alignment horizontal="center" vertical="center" wrapText="1"/>
      <protection/>
    </xf>
    <xf numFmtId="169"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9"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4" fillId="2" borderId="1" xfId="0" applyNumberFormat="1" applyFont="1" applyFill="1" applyBorder="1" applyAlignment="1">
      <alignment horizontal="left"/>
    </xf>
    <xf numFmtId="164" fontId="5" fillId="0" borderId="9"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5"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5" fontId="7" fillId="3" borderId="10"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1"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71" fontId="5" fillId="0" borderId="9" xfId="0" applyNumberFormat="1" applyFont="1" applyBorder="1" applyAlignment="1">
      <alignment horizontal="center" vertical="top" wrapText="1"/>
    </xf>
    <xf numFmtId="172" fontId="5" fillId="0" borderId="9" xfId="0" applyNumberFormat="1" applyFont="1" applyBorder="1" applyAlignment="1">
      <alignment horizontal="right" vertical="top" wrapText="1"/>
    </xf>
    <xf numFmtId="171" fontId="5" fillId="0" borderId="4" xfId="0" applyNumberFormat="1" applyFont="1" applyBorder="1" applyAlignment="1">
      <alignment horizontal="center" vertical="top" wrapText="1"/>
    </xf>
    <xf numFmtId="164" fontId="5" fillId="0" borderId="12" xfId="0" applyNumberFormat="1" applyFont="1" applyBorder="1" applyAlignment="1">
      <alignment horizontal="left"/>
    </xf>
    <xf numFmtId="171" fontId="4" fillId="3" borderId="12" xfId="0" applyNumberFormat="1" applyFont="1" applyFill="1" applyBorder="1" applyAlignment="1">
      <alignment horizontal="center" vertical="center" wrapText="1"/>
    </xf>
    <xf numFmtId="172"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13"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5" fontId="7"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71" fontId="5" fillId="0" borderId="1" xfId="0" applyNumberFormat="1" applyFont="1" applyBorder="1" applyAlignment="1">
      <alignment horizontal="center" vertical="top" wrapText="1"/>
    </xf>
    <xf numFmtId="172" fontId="5" fillId="0" borderId="1" xfId="0" applyNumberFormat="1" applyFont="1" applyBorder="1" applyAlignment="1">
      <alignment horizontal="right" vertical="top" wrapText="1"/>
    </xf>
    <xf numFmtId="171" fontId="4" fillId="3" borderId="1" xfId="0" applyNumberFormat="1" applyFont="1" applyFill="1" applyBorder="1" applyAlignment="1">
      <alignment horizontal="center" vertical="top" wrapText="1"/>
    </xf>
    <xf numFmtId="172"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1" fillId="5" borderId="0" xfId="0" applyFont="1" applyFill="1" applyBorder="1" applyAlignment="1">
      <alignment horizontal="justify" vertical="center" wrapText="1"/>
    </xf>
    <xf numFmtId="173"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5" fontId="1" fillId="0" borderId="1" xfId="17" applyFont="1" applyFill="1" applyBorder="1" applyAlignment="1" applyProtection="1">
      <alignment horizontal="right" vertical="center"/>
      <protection/>
    </xf>
    <xf numFmtId="164" fontId="5" fillId="0" borderId="14" xfId="0" applyNumberFormat="1" applyFont="1" applyFill="1" applyBorder="1" applyAlignment="1">
      <alignment horizontal="left" wrapText="1"/>
    </xf>
    <xf numFmtId="165" fontId="1" fillId="0" borderId="1" xfId="17" applyFill="1" applyBorder="1" applyAlignment="1" applyProtection="1">
      <alignment horizontal="center" vertical="center"/>
      <protection/>
    </xf>
    <xf numFmtId="164" fontId="1" fillId="0" borderId="4" xfId="0" applyNumberFormat="1" applyFont="1" applyBorder="1" applyAlignment="1">
      <alignment horizontal="center" vertical="top" wrapText="1"/>
    </xf>
    <xf numFmtId="164" fontId="1" fillId="0" borderId="1" xfId="0" applyFont="1" applyBorder="1" applyAlignment="1">
      <alignment horizontal="left" vertical="center" wrapText="1"/>
    </xf>
    <xf numFmtId="164" fontId="5" fillId="0" borderId="1" xfId="0" applyFont="1" applyBorder="1" applyAlignment="1">
      <alignment horizontal="center" vertical="center"/>
    </xf>
    <xf numFmtId="173"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4" fillId="3" borderId="1" xfId="0" applyNumberFormat="1" applyFont="1" applyFill="1" applyBorder="1" applyAlignment="1">
      <alignment horizontal="center" vertical="center" wrapText="1"/>
    </xf>
    <xf numFmtId="165" fontId="1" fillId="0" borderId="1" xfId="17" applyFont="1" applyFill="1" applyBorder="1" applyAlignment="1" applyProtection="1">
      <alignment horizontal="right" vertical="top" wrapText="1"/>
      <protection/>
    </xf>
    <xf numFmtId="165" fontId="7"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71" fontId="5" fillId="0" borderId="9" xfId="0" applyNumberFormat="1" applyFont="1" applyBorder="1" applyAlignment="1">
      <alignment horizontal="center" vertical="center" wrapText="1"/>
    </xf>
    <xf numFmtId="165" fontId="5" fillId="0" borderId="9" xfId="0" applyNumberFormat="1" applyFont="1" applyBorder="1" applyAlignment="1">
      <alignment horizontal="right" vertical="center" wrapText="1"/>
    </xf>
    <xf numFmtId="171" fontId="5" fillId="0" borderId="4" xfId="0" applyNumberFormat="1" applyFont="1" applyBorder="1" applyAlignment="1">
      <alignment horizontal="center" vertical="center" wrapText="1"/>
    </xf>
    <xf numFmtId="164" fontId="4" fillId="3" borderId="12" xfId="0" applyNumberFormat="1" applyFont="1" applyFill="1" applyBorder="1" applyAlignment="1">
      <alignment vertical="top" wrapText="1"/>
    </xf>
    <xf numFmtId="171" fontId="4" fillId="3" borderId="4" xfId="0" applyNumberFormat="1" applyFont="1" applyFill="1" applyBorder="1" applyAlignment="1">
      <alignment horizontal="center" vertical="top" wrapText="1"/>
    </xf>
    <xf numFmtId="165" fontId="7"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71" fontId="4" fillId="0" borderId="0" xfId="0" applyNumberFormat="1" applyFont="1" applyFill="1" applyBorder="1" applyAlignment="1">
      <alignment horizontal="center" vertical="top" wrapText="1"/>
    </xf>
    <xf numFmtId="165" fontId="7" fillId="0" borderId="0" xfId="17" applyFont="1" applyFill="1" applyBorder="1" applyAlignment="1" applyProtection="1">
      <alignment horizontal="right" vertical="top" wrapText="1"/>
      <protection/>
    </xf>
    <xf numFmtId="165" fontId="1"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71" fontId="4" fillId="5" borderId="0" xfId="0" applyNumberFormat="1" applyFont="1" applyFill="1" applyBorder="1" applyAlignment="1">
      <alignment horizontal="center" vertical="top" wrapText="1"/>
    </xf>
    <xf numFmtId="165"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5" fontId="7" fillId="0" borderId="1" xfId="17" applyFont="1" applyFill="1" applyBorder="1" applyAlignment="1" applyProtection="1">
      <alignment horizontal="right" vertical="center" wrapText="1"/>
      <protection/>
    </xf>
    <xf numFmtId="168" fontId="5" fillId="0" borderId="0" xfId="0" applyNumberFormat="1" applyFont="1" applyAlignment="1">
      <alignment/>
    </xf>
    <xf numFmtId="171" fontId="1" fillId="0" borderId="4" xfId="19" applyNumberFormat="1" applyFont="1" applyFill="1" applyBorder="1" applyAlignment="1" applyProtection="1">
      <alignment horizontal="center" vertical="center" wrapText="1"/>
      <protection/>
    </xf>
    <xf numFmtId="165" fontId="1" fillId="0" borderId="4" xfId="17" applyFont="1" applyFill="1" applyBorder="1" applyAlignment="1" applyProtection="1">
      <alignment horizontal="right" vertical="center" wrapText="1"/>
      <protection/>
    </xf>
    <xf numFmtId="164"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5" fontId="4" fillId="0" borderId="0" xfId="0" applyNumberFormat="1" applyFont="1" applyAlignment="1">
      <alignment/>
    </xf>
    <xf numFmtId="164" fontId="5" fillId="0" borderId="15" xfId="0" applyNumberFormat="1" applyFont="1" applyBorder="1" applyAlignment="1">
      <alignment horizontal="center" vertical="top" wrapText="1"/>
    </xf>
    <xf numFmtId="171" fontId="5" fillId="0" borderId="15" xfId="0" applyNumberFormat="1" applyFont="1" applyBorder="1" applyAlignment="1">
      <alignment horizontal="center" vertical="top" wrapText="1"/>
    </xf>
    <xf numFmtId="164" fontId="4" fillId="0" borderId="0" xfId="0" applyFont="1" applyBorder="1" applyAlignment="1">
      <alignment horizontal="left" vertical="center" wrapText="1"/>
    </xf>
    <xf numFmtId="164" fontId="5" fillId="0" borderId="0" xfId="0" applyFont="1" applyAlignment="1">
      <alignment horizontal="left" vertical="center" wrapText="1"/>
    </xf>
    <xf numFmtId="174" fontId="5" fillId="0" borderId="0" xfId="0" applyNumberFormat="1" applyFont="1" applyAlignment="1">
      <alignment/>
    </xf>
    <xf numFmtId="171" fontId="4" fillId="4" borderId="4" xfId="0" applyNumberFormat="1" applyFont="1" applyFill="1" applyBorder="1" applyAlignment="1">
      <alignment horizontal="center" vertical="center" wrapText="1"/>
    </xf>
    <xf numFmtId="164" fontId="5" fillId="0" borderId="9"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71" fontId="5" fillId="0" borderId="0" xfId="0" applyNumberFormat="1" applyFont="1" applyAlignment="1">
      <alignment horizontal="center" vertical="top" wrapText="1"/>
    </xf>
    <xf numFmtId="168" fontId="5" fillId="0" borderId="0" xfId="0" applyNumberFormat="1" applyFont="1" applyAlignment="1">
      <alignment horizontal="center" vertical="top" wrapText="1"/>
    </xf>
    <xf numFmtId="164" fontId="5" fillId="0" borderId="16" xfId="0" applyNumberFormat="1" applyFont="1" applyFill="1" applyBorder="1" applyAlignment="1">
      <alignment/>
    </xf>
    <xf numFmtId="164" fontId="4" fillId="2" borderId="4" xfId="0" applyNumberFormat="1" applyFont="1" applyFill="1" applyBorder="1" applyAlignment="1">
      <alignment horizontal="center" vertical="center"/>
    </xf>
    <xf numFmtId="165" fontId="5" fillId="0" borderId="4" xfId="0" applyNumberFormat="1" applyFont="1" applyBorder="1" applyAlignment="1">
      <alignment horizontal="right" vertical="top" wrapText="1"/>
    </xf>
    <xf numFmtId="165" fontId="1" fillId="0" borderId="4" xfId="17" applyFill="1" applyBorder="1" applyAlignment="1" applyProtection="1">
      <alignment horizontal="right" vertical="center" wrapText="1"/>
      <protection/>
    </xf>
    <xf numFmtId="164" fontId="5" fillId="3" borderId="4" xfId="0" applyNumberFormat="1" applyFont="1" applyFill="1" applyBorder="1" applyAlignment="1">
      <alignment horizontal="center" vertical="center" wrapText="1"/>
    </xf>
    <xf numFmtId="165" fontId="7"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5" fontId="7" fillId="0" borderId="1" xfId="17" applyFont="1" applyFill="1" applyBorder="1" applyAlignment="1" applyProtection="1">
      <alignment horizontal="center"/>
      <protection/>
    </xf>
    <xf numFmtId="168" fontId="8" fillId="5" borderId="0" xfId="0" applyNumberFormat="1" applyFont="1" applyFill="1" applyAlignment="1">
      <alignment horizontal="center"/>
    </xf>
    <xf numFmtId="164" fontId="4" fillId="3" borderId="17"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5" fillId="0" borderId="18" xfId="0" applyNumberFormat="1" applyFont="1" applyBorder="1" applyAlignment="1">
      <alignment horizontal="center" vertical="center" wrapText="1"/>
    </xf>
    <xf numFmtId="164" fontId="5" fillId="0" borderId="19" xfId="0" applyNumberFormat="1" applyFont="1" applyFill="1" applyBorder="1" applyAlignment="1">
      <alignment horizontal="left" vertical="center" wrapText="1"/>
    </xf>
    <xf numFmtId="171" fontId="5" fillId="0" borderId="20" xfId="0" applyNumberFormat="1" applyFont="1" applyBorder="1" applyAlignment="1">
      <alignment horizontal="center" vertical="center" wrapText="1"/>
    </xf>
    <xf numFmtId="172" fontId="5" fillId="0" borderId="21" xfId="0" applyNumberFormat="1" applyFont="1" applyBorder="1" applyAlignment="1">
      <alignment horizontal="right" vertical="center" wrapText="1"/>
    </xf>
    <xf numFmtId="164" fontId="5" fillId="0" borderId="22" xfId="0" applyNumberFormat="1" applyFont="1" applyBorder="1" applyAlignment="1">
      <alignment horizontal="center" vertical="center" wrapText="1"/>
    </xf>
    <xf numFmtId="171" fontId="5" fillId="0" borderId="1" xfId="0" applyNumberFormat="1" applyFont="1" applyBorder="1" applyAlignment="1">
      <alignment horizontal="center" vertical="center" wrapText="1"/>
    </xf>
    <xf numFmtId="172" fontId="5" fillId="0" borderId="23" xfId="0" applyNumberFormat="1" applyFont="1" applyBorder="1" applyAlignment="1">
      <alignment horizontal="right" vertical="center" wrapText="1"/>
    </xf>
    <xf numFmtId="168" fontId="9"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4" xfId="0" applyNumberFormat="1" applyFont="1" applyFill="1" applyBorder="1" applyAlignment="1">
      <alignment horizontal="center" vertical="top" wrapText="1"/>
    </xf>
    <xf numFmtId="171" fontId="5" fillId="3" borderId="17"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5" fontId="1" fillId="0" borderId="1" xfId="17" applyFont="1" applyFill="1" applyBorder="1" applyAlignment="1" applyProtection="1">
      <alignment horizontal="right" vertical="center" wrapText="1"/>
      <protection/>
    </xf>
    <xf numFmtId="164" fontId="5" fillId="0" borderId="1" xfId="0" applyNumberFormat="1" applyFont="1" applyFill="1" applyBorder="1" applyAlignment="1">
      <alignment horizontal="center" vertical="center" wrapText="1"/>
    </xf>
    <xf numFmtId="165" fontId="7" fillId="3" borderId="7" xfId="17" applyFont="1" applyFill="1" applyBorder="1" applyAlignment="1" applyProtection="1">
      <alignment horizontal="right" vertical="center" wrapText="1"/>
      <protection/>
    </xf>
    <xf numFmtId="175" fontId="5" fillId="0" borderId="0" xfId="0" applyNumberFormat="1" applyFont="1" applyAlignment="1">
      <alignment/>
    </xf>
    <xf numFmtId="164" fontId="5" fillId="0" borderId="8" xfId="0" applyNumberFormat="1" applyFont="1" applyBorder="1" applyAlignment="1">
      <alignment/>
    </xf>
    <xf numFmtId="164" fontId="5" fillId="0" borderId="4" xfId="0" applyNumberFormat="1" applyFont="1" applyBorder="1" applyAlignment="1">
      <alignment horizontal="left" vertical="center" wrapText="1"/>
    </xf>
    <xf numFmtId="165" fontId="1" fillId="0" borderId="4" xfId="17" applyFont="1" applyFill="1" applyBorder="1" applyAlignment="1" applyProtection="1">
      <alignment horizontal="center" vertical="center" wrapText="1"/>
      <protection/>
    </xf>
    <xf numFmtId="176" fontId="5" fillId="0" borderId="4" xfId="0" applyNumberFormat="1" applyFont="1" applyBorder="1" applyAlignment="1">
      <alignment horizontal="center" vertical="center" wrapText="1"/>
    </xf>
    <xf numFmtId="165"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5" fontId="1" fillId="0" borderId="10" xfId="17" applyFont="1" applyFill="1" applyBorder="1" applyAlignment="1" applyProtection="1">
      <alignment horizontal="right" vertical="center" wrapText="1"/>
      <protection/>
    </xf>
    <xf numFmtId="165" fontId="7" fillId="0" borderId="10" xfId="17" applyFont="1" applyFill="1" applyBorder="1" applyAlignment="1" applyProtection="1">
      <alignment horizontal="right" vertical="center" wrapText="1"/>
      <protection/>
    </xf>
    <xf numFmtId="164" fontId="5" fillId="0" borderId="0" xfId="0" applyNumberFormat="1" applyFont="1" applyFill="1" applyBorder="1" applyAlignment="1">
      <alignment horizontal="left" vertical="center"/>
    </xf>
    <xf numFmtId="164" fontId="0" fillId="0" borderId="0" xfId="0" applyFont="1" applyBorder="1" applyAlignment="1">
      <alignment horizontal="justify" vertical="center" wrapText="1"/>
    </xf>
    <xf numFmtId="164" fontId="5" fillId="0" borderId="14" xfId="0" applyNumberFormat="1" applyFont="1" applyFill="1" applyBorder="1" applyAlignment="1">
      <alignment horizontal="center" wrapText="1"/>
    </xf>
    <xf numFmtId="165" fontId="1" fillId="0" borderId="4" xfId="17" applyFill="1" applyBorder="1" applyAlignment="1" applyProtection="1">
      <alignment horizontal="left" vertical="center" wrapText="1"/>
      <protection/>
    </xf>
    <xf numFmtId="164" fontId="10" fillId="2" borderId="25" xfId="25" applyFont="1" applyFill="1" applyBorder="1" applyAlignment="1">
      <alignment horizontal="center"/>
      <protection/>
    </xf>
    <xf numFmtId="177" fontId="11" fillId="6" borderId="26" xfId="22" applyNumberFormat="1" applyFont="1" applyFill="1" applyBorder="1" applyAlignment="1" applyProtection="1">
      <alignment horizontal="center" wrapText="1"/>
      <protection/>
    </xf>
    <xf numFmtId="164" fontId="11" fillId="6" borderId="26" xfId="25" applyFont="1" applyFill="1" applyBorder="1" applyAlignment="1">
      <alignment horizontal="center" vertical="center"/>
      <protection/>
    </xf>
    <xf numFmtId="164" fontId="11" fillId="6" borderId="26" xfId="25" applyFont="1" applyFill="1" applyBorder="1" applyAlignment="1">
      <alignment horizontal="center" wrapText="1"/>
      <protection/>
    </xf>
    <xf numFmtId="164" fontId="11" fillId="0" borderId="26" xfId="25" applyNumberFormat="1" applyFont="1" applyBorder="1" applyAlignment="1">
      <alignment horizontal="left" wrapText="1"/>
      <protection/>
    </xf>
    <xf numFmtId="176" fontId="11" fillId="0" borderId="26" xfId="22" applyNumberFormat="1" applyFont="1" applyFill="1" applyBorder="1" applyAlignment="1" applyProtection="1">
      <alignment horizontal="center" vertical="center"/>
      <protection/>
    </xf>
    <xf numFmtId="177" fontId="11" fillId="0" borderId="26" xfId="22" applyNumberFormat="1" applyFont="1" applyFill="1" applyBorder="1" applyAlignment="1" applyProtection="1">
      <alignment horizontal="center" vertical="center"/>
      <protection/>
    </xf>
    <xf numFmtId="164" fontId="11" fillId="0" borderId="26" xfId="25" applyNumberFormat="1" applyFont="1" applyBorder="1" applyAlignment="1">
      <alignment horizontal="justify" wrapText="1"/>
      <protection/>
    </xf>
    <xf numFmtId="177" fontId="11" fillId="0" borderId="27" xfId="22" applyNumberFormat="1" applyFont="1" applyFill="1" applyBorder="1" applyAlignment="1" applyProtection="1">
      <alignment vertical="center"/>
      <protection/>
    </xf>
    <xf numFmtId="177" fontId="11" fillId="0" borderId="26" xfId="22" applyNumberFormat="1" applyFont="1" applyFill="1" applyBorder="1" applyAlignment="1" applyProtection="1">
      <alignment vertical="center"/>
      <protection/>
    </xf>
    <xf numFmtId="164" fontId="11" fillId="0" borderId="26" xfId="25" applyFont="1" applyBorder="1" applyAlignment="1">
      <alignment horizontal="center" vertical="center" wrapText="1"/>
      <protection/>
    </xf>
    <xf numFmtId="176" fontId="11" fillId="0" borderId="26" xfId="25" applyNumberFormat="1" applyFont="1" applyBorder="1" applyAlignment="1">
      <alignment horizontal="center" vertical="center"/>
      <protection/>
    </xf>
    <xf numFmtId="178" fontId="12" fillId="5" borderId="26" xfId="25" applyNumberFormat="1" applyFont="1" applyFill="1" applyBorder="1" applyAlignment="1">
      <alignment horizontal="center" vertical="center"/>
      <protection/>
    </xf>
    <xf numFmtId="177" fontId="12" fillId="5" borderId="26" xfId="22" applyNumberFormat="1" applyFont="1" applyFill="1" applyBorder="1" applyAlignment="1" applyProtection="1">
      <alignment horizontal="center" vertical="center"/>
      <protection/>
    </xf>
    <xf numFmtId="177" fontId="11" fillId="0" borderId="26" xfId="25" applyNumberFormat="1" applyFont="1" applyBorder="1" applyAlignment="1">
      <alignment horizontal="center" vertical="center"/>
      <protection/>
    </xf>
    <xf numFmtId="177" fontId="10" fillId="2" borderId="26" xfId="25" applyNumberFormat="1" applyFont="1" applyFill="1" applyBorder="1" applyAlignment="1">
      <alignment horizontal="center" vertical="center"/>
      <protection/>
    </xf>
    <xf numFmtId="179" fontId="0" fillId="0" borderId="0" xfId="0" applyNumberFormat="1" applyAlignment="1">
      <alignment/>
    </xf>
  </cellXfs>
  <cellStyles count="17">
    <cellStyle name="Normal" xfId="0"/>
    <cellStyle name="Comma" xfId="15"/>
    <cellStyle name="Comma [0]" xfId="16"/>
    <cellStyle name="Currency" xfId="17"/>
    <cellStyle name="Currency [0]" xfId="18"/>
    <cellStyle name="Percent" xfId="19"/>
    <cellStyle name="Título 1" xfId="20"/>
    <cellStyle name="Heading1 2" xfId="21"/>
    <cellStyle name="Moeda 2" xfId="22"/>
    <cellStyle name="Moeda 4" xfId="23"/>
    <cellStyle name="Moeda 4 2" xfId="24"/>
    <cellStyle name="Normal 2" xfId="25"/>
    <cellStyle name="Porcentagem 2" xfId="26"/>
    <cellStyle name="Result 1" xfId="27"/>
    <cellStyle name="Result 2" xfId="28"/>
    <cellStyle name="Resultado2" xfId="29"/>
    <cellStyle name="Result2 2"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40"/>
  <sheetViews>
    <sheetView workbookViewId="0" topLeftCell="A226">
      <selection activeCell="I147" sqref="I147"/>
    </sheetView>
  </sheetViews>
  <sheetFormatPr defaultColWidth="9.00390625" defaultRowHeight="14.25"/>
  <cols>
    <col min="1" max="1" width="10.625" style="1" customWidth="1"/>
    <col min="2" max="2" width="9.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22</v>
      </c>
      <c r="C20" s="23"/>
      <c r="D20" s="23"/>
      <c r="E20" s="23"/>
      <c r="F20" s="23" t="s">
        <v>23</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32</v>
      </c>
      <c r="G36" s="38"/>
      <c r="H36" s="4"/>
      <c r="I36" s="5"/>
      <c r="J36" s="5"/>
      <c r="K36" s="5"/>
    </row>
    <row r="37" spans="1:11" ht="13.5" customHeight="1">
      <c r="A37" s="35">
        <v>3</v>
      </c>
      <c r="B37" s="36" t="s">
        <v>33</v>
      </c>
      <c r="C37" s="36"/>
      <c r="D37" s="36"/>
      <c r="E37" s="36"/>
      <c r="F37" s="39">
        <v>1394.62</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4.25" customHeight="1">
      <c r="A41" s="45"/>
      <c r="B41" s="45"/>
      <c r="C41" s="45"/>
      <c r="D41" s="45"/>
      <c r="E41" s="45"/>
      <c r="F41" s="45"/>
      <c r="G41" s="45"/>
      <c r="H41" s="4"/>
      <c r="I41" s="5"/>
      <c r="J41" s="5"/>
      <c r="K41" s="5"/>
    </row>
    <row r="42" spans="1:11" ht="13.5" customHeight="1">
      <c r="A42" s="46" t="s">
        <v>36</v>
      </c>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3.5" customHeight="1">
      <c r="A44" s="46"/>
      <c r="B44" s="46"/>
      <c r="C44" s="46"/>
      <c r="D44" s="46"/>
      <c r="E44" s="46"/>
      <c r="F44" s="46"/>
      <c r="G44" s="46"/>
      <c r="H44" s="4"/>
      <c r="I44" s="5"/>
      <c r="J44" s="5"/>
      <c r="K44" s="5"/>
    </row>
    <row r="45" spans="1:11" ht="14.25" customHeight="1">
      <c r="A45" s="47" t="s">
        <v>37</v>
      </c>
      <c r="B45" s="47"/>
      <c r="C45" s="47"/>
      <c r="D45" s="47"/>
      <c r="E45" s="47"/>
      <c r="F45" s="47"/>
      <c r="G45" s="47"/>
      <c r="H45" s="4"/>
      <c r="I45" s="5"/>
      <c r="J45" s="5"/>
      <c r="K45" s="5"/>
    </row>
    <row r="46" spans="1:11" ht="13.5" customHeight="1">
      <c r="A46" s="21">
        <v>1</v>
      </c>
      <c r="B46" s="22" t="s">
        <v>38</v>
      </c>
      <c r="C46" s="22"/>
      <c r="D46" s="22"/>
      <c r="E46" s="22"/>
      <c r="F46" s="22" t="s">
        <v>39</v>
      </c>
      <c r="G46" s="22"/>
      <c r="H46" s="4"/>
      <c r="I46" s="5"/>
      <c r="J46" s="5"/>
      <c r="K46" s="5"/>
    </row>
    <row r="47" spans="1:11" ht="13.5" customHeight="1">
      <c r="A47" s="48" t="s">
        <v>6</v>
      </c>
      <c r="B47" s="49" t="s">
        <v>40</v>
      </c>
      <c r="C47" s="49"/>
      <c r="D47" s="49"/>
      <c r="E47" s="49"/>
      <c r="F47" s="50">
        <f>F37</f>
        <v>1394.62</v>
      </c>
      <c r="G47" s="50"/>
      <c r="H47" s="4"/>
      <c r="I47" s="5"/>
      <c r="J47" s="5"/>
      <c r="K47" s="5"/>
    </row>
    <row r="48" spans="1:11" ht="13.5" customHeight="1">
      <c r="A48" s="51" t="s">
        <v>41</v>
      </c>
      <c r="B48" s="51"/>
      <c r="C48" s="51"/>
      <c r="D48" s="51"/>
      <c r="E48" s="51"/>
      <c r="F48" s="52">
        <f>SUM(F47)</f>
        <v>1394.62</v>
      </c>
      <c r="G48" s="52"/>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116.17184599999999</v>
      </c>
      <c r="H57" s="4"/>
      <c r="I57" s="5"/>
      <c r="J57" s="5"/>
      <c r="K57" s="5"/>
    </row>
    <row r="58" spans="1:11" s="1" customFormat="1" ht="13.5" customHeight="1">
      <c r="A58" s="57" t="s">
        <v>9</v>
      </c>
      <c r="B58" s="58" t="s">
        <v>49</v>
      </c>
      <c r="C58" s="58"/>
      <c r="D58" s="58"/>
      <c r="E58" s="58"/>
      <c r="F58" s="61">
        <v>0.0833</v>
      </c>
      <c r="G58" s="60">
        <f>F48*F58</f>
        <v>116.17184599999999</v>
      </c>
      <c r="H58" s="4"/>
      <c r="I58" s="5"/>
      <c r="J58" s="5"/>
      <c r="K58" s="5"/>
    </row>
    <row r="59" spans="1:11" s="1" customFormat="1" ht="13.5" customHeight="1">
      <c r="A59" s="14" t="s">
        <v>12</v>
      </c>
      <c r="B59" s="62" t="s">
        <v>50</v>
      </c>
      <c r="C59" s="62"/>
      <c r="D59" s="62"/>
      <c r="E59" s="62"/>
      <c r="F59" s="61">
        <v>0.0278</v>
      </c>
      <c r="G59" s="60">
        <f>F48*F59</f>
        <v>38.770436</v>
      </c>
      <c r="H59" s="4"/>
      <c r="I59" s="5"/>
      <c r="J59" s="5"/>
      <c r="K59" s="5"/>
    </row>
    <row r="60" spans="1:11" s="1" customFormat="1" ht="13.5" customHeight="1">
      <c r="A60" s="21" t="s">
        <v>41</v>
      </c>
      <c r="B60" s="21"/>
      <c r="C60" s="21"/>
      <c r="D60" s="21"/>
      <c r="E60" s="21"/>
      <c r="F60" s="63">
        <f>F57+F58+F59</f>
        <v>0.1944</v>
      </c>
      <c r="G60" s="64">
        <f>G57+G58+G59</f>
        <v>271.114128</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1665.7341279999998</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333.1468256</v>
      </c>
      <c r="H73" s="4"/>
      <c r="I73" s="5"/>
      <c r="J73" s="5"/>
      <c r="K73" s="5"/>
    </row>
    <row r="74" spans="1:11" s="1" customFormat="1" ht="13.5" customHeight="1">
      <c r="A74" s="72" t="s">
        <v>9</v>
      </c>
      <c r="B74" s="73" t="s">
        <v>59</v>
      </c>
      <c r="C74" s="73"/>
      <c r="D74" s="73"/>
      <c r="E74" s="73"/>
      <c r="F74" s="74">
        <v>0.025</v>
      </c>
      <c r="G74" s="75">
        <f>G70*F74</f>
        <v>41.6433532</v>
      </c>
      <c r="H74" s="4"/>
      <c r="I74" s="5"/>
      <c r="J74" s="5"/>
      <c r="K74" s="5"/>
    </row>
    <row r="75" spans="1:11" s="1" customFormat="1" ht="13.5" customHeight="1">
      <c r="A75" s="72" t="s">
        <v>12</v>
      </c>
      <c r="B75" s="73" t="s">
        <v>60</v>
      </c>
      <c r="C75" s="73"/>
      <c r="D75" s="73"/>
      <c r="E75" s="73"/>
      <c r="F75" s="74">
        <v>0.03</v>
      </c>
      <c r="G75" s="75">
        <f>G70*F75</f>
        <v>49.97202383999999</v>
      </c>
      <c r="H75" s="4"/>
      <c r="I75" s="5"/>
      <c r="J75" s="5"/>
      <c r="K75" s="5"/>
    </row>
    <row r="76" spans="1:11" s="1" customFormat="1" ht="13.5" customHeight="1">
      <c r="A76" s="72" t="s">
        <v>15</v>
      </c>
      <c r="B76" s="73" t="s">
        <v>61</v>
      </c>
      <c r="C76" s="73"/>
      <c r="D76" s="73"/>
      <c r="E76" s="73"/>
      <c r="F76" s="74">
        <v>0.015</v>
      </c>
      <c r="G76" s="75">
        <f>G70*F76</f>
        <v>24.986011919999996</v>
      </c>
      <c r="H76" s="4"/>
      <c r="I76" s="5"/>
      <c r="J76" s="5"/>
      <c r="K76" s="5"/>
    </row>
    <row r="77" spans="1:11" s="1" customFormat="1" ht="13.5" customHeight="1">
      <c r="A77" s="72" t="s">
        <v>62</v>
      </c>
      <c r="B77" s="73" t="s">
        <v>63</v>
      </c>
      <c r="C77" s="73"/>
      <c r="D77" s="73"/>
      <c r="E77" s="73"/>
      <c r="F77" s="74">
        <v>0.01</v>
      </c>
      <c r="G77" s="75">
        <f>G70*F77</f>
        <v>16.657341279999997</v>
      </c>
      <c r="H77" s="4"/>
      <c r="I77" s="5"/>
      <c r="J77" s="5"/>
      <c r="K77" s="5"/>
    </row>
    <row r="78" spans="1:11" s="1" customFormat="1" ht="13.5" customHeight="1">
      <c r="A78" s="72" t="s">
        <v>64</v>
      </c>
      <c r="B78" s="73" t="s">
        <v>65</v>
      </c>
      <c r="C78" s="73"/>
      <c r="D78" s="73"/>
      <c r="E78" s="73"/>
      <c r="F78" s="74">
        <v>0.006</v>
      </c>
      <c r="G78" s="75">
        <f>G70*F78</f>
        <v>9.994404767999999</v>
      </c>
      <c r="H78" s="4"/>
      <c r="I78" s="5"/>
      <c r="J78" s="5"/>
      <c r="K78" s="5"/>
    </row>
    <row r="79" spans="1:11" s="1" customFormat="1" ht="13.5" customHeight="1">
      <c r="A79" s="72" t="s">
        <v>66</v>
      </c>
      <c r="B79" s="36" t="s">
        <v>67</v>
      </c>
      <c r="C79" s="36"/>
      <c r="D79" s="36"/>
      <c r="E79" s="36"/>
      <c r="F79" s="74">
        <v>0.002</v>
      </c>
      <c r="G79" s="75">
        <f>G70*F79</f>
        <v>3.3314682559999995</v>
      </c>
      <c r="H79" s="4"/>
      <c r="I79" s="5"/>
      <c r="J79" s="5"/>
      <c r="K79" s="5"/>
    </row>
    <row r="80" spans="1:11" s="1" customFormat="1" ht="13.5" customHeight="1">
      <c r="A80" s="72" t="s">
        <v>68</v>
      </c>
      <c r="B80" s="36" t="s">
        <v>69</v>
      </c>
      <c r="C80" s="36"/>
      <c r="D80" s="36"/>
      <c r="E80" s="36"/>
      <c r="F80" s="74">
        <v>0.08</v>
      </c>
      <c r="G80" s="75">
        <f>G70*F80</f>
        <v>133.25873023999998</v>
      </c>
      <c r="H80" s="4"/>
      <c r="I80" s="5"/>
      <c r="J80" s="5"/>
      <c r="K80" s="5"/>
    </row>
    <row r="81" spans="1:11" s="1" customFormat="1" ht="14.25" customHeight="1">
      <c r="A81" s="70" t="s">
        <v>41</v>
      </c>
      <c r="B81" s="70"/>
      <c r="C81" s="70"/>
      <c r="D81" s="70"/>
      <c r="E81" s="70"/>
      <c r="F81" s="76">
        <v>0.36800000000000005</v>
      </c>
      <c r="G81" s="77">
        <f>G70*F81</f>
        <v>612.990159104</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(22.2*22)-(F47*6%)</f>
        <v>404.7228</v>
      </c>
      <c r="G93" s="86"/>
      <c r="H93" s="4"/>
      <c r="I93" s="5"/>
      <c r="J93" s="5"/>
      <c r="K93" s="5"/>
    </row>
    <row r="94" spans="1:11" s="1" customFormat="1" ht="30" customHeight="1">
      <c r="A94" s="84" t="s">
        <v>9</v>
      </c>
      <c r="B94" s="85" t="s">
        <v>78</v>
      </c>
      <c r="C94" s="85"/>
      <c r="D94" s="85"/>
      <c r="E94" s="85"/>
      <c r="F94" s="86">
        <f>(8.42*22)</f>
        <v>185.24</v>
      </c>
      <c r="G94" s="86"/>
      <c r="H94" s="4"/>
      <c r="I94" s="5"/>
      <c r="J94" s="5"/>
      <c r="K94" s="5"/>
    </row>
    <row r="95" spans="1:11" s="1" customFormat="1" ht="30" customHeight="1">
      <c r="A95" s="84" t="s">
        <v>12</v>
      </c>
      <c r="B95" s="87" t="s">
        <v>79</v>
      </c>
      <c r="C95" s="87"/>
      <c r="D95" s="87"/>
      <c r="E95" s="87"/>
      <c r="F95" s="88">
        <v>114.39</v>
      </c>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770.5028</v>
      </c>
      <c r="G98" s="92"/>
      <c r="H98" s="4"/>
      <c r="I98" s="5"/>
      <c r="J98" s="5"/>
      <c r="K98" s="5"/>
    </row>
    <row r="99" spans="1:11" s="1" customFormat="1" ht="10.5" customHeight="1">
      <c r="A99" s="24"/>
      <c r="B99" s="24"/>
      <c r="C99" s="24"/>
      <c r="D99" s="24"/>
      <c r="E99" s="24"/>
      <c r="F99" s="24"/>
      <c r="G99" s="24"/>
      <c r="H99" s="4"/>
      <c r="I99" s="5"/>
      <c r="J99" s="5"/>
      <c r="K99" s="5"/>
    </row>
    <row r="100" spans="1:11" s="1" customFormat="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s="1" customFormat="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s="1" customFormat="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271.114128</v>
      </c>
      <c r="G110" s="96"/>
      <c r="H110" s="4"/>
      <c r="I110" s="5"/>
      <c r="J110" s="5"/>
      <c r="K110" s="5"/>
    </row>
    <row r="111" spans="1:11" s="1" customFormat="1" ht="13.5" customHeight="1">
      <c r="A111" s="72" t="s">
        <v>55</v>
      </c>
      <c r="B111" s="36" t="s">
        <v>56</v>
      </c>
      <c r="C111" s="36"/>
      <c r="D111" s="36"/>
      <c r="E111" s="36"/>
      <c r="F111" s="96">
        <f>G81</f>
        <v>612.990159104</v>
      </c>
      <c r="G111" s="96"/>
      <c r="H111" s="4"/>
      <c r="I111" s="5"/>
      <c r="J111" s="5"/>
      <c r="K111" s="5"/>
    </row>
    <row r="112" spans="1:11" s="1" customFormat="1" ht="13.5" customHeight="1">
      <c r="A112" s="72" t="s">
        <v>75</v>
      </c>
      <c r="B112" s="36" t="s">
        <v>76</v>
      </c>
      <c r="C112" s="36"/>
      <c r="D112" s="36"/>
      <c r="E112" s="36"/>
      <c r="F112" s="96">
        <f>F98</f>
        <v>770.5028</v>
      </c>
      <c r="G112" s="96"/>
      <c r="H112" s="4"/>
      <c r="I112" s="5"/>
      <c r="J112" s="5"/>
      <c r="K112" s="5"/>
    </row>
    <row r="113" spans="1:11" s="1" customFormat="1" ht="14.25" customHeight="1">
      <c r="A113" s="95" t="s">
        <v>41</v>
      </c>
      <c r="B113" s="95"/>
      <c r="C113" s="95"/>
      <c r="D113" s="95"/>
      <c r="E113" s="95"/>
      <c r="F113" s="97">
        <f>F110+F111+F112</f>
        <v>1654.607087104</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0" ref="G118:G122">$F$48*F118</f>
        <v>5.857404000000001</v>
      </c>
      <c r="H118" s="4"/>
      <c r="I118" s="5"/>
    </row>
    <row r="119" spans="1:9" s="1" customFormat="1" ht="14.25" customHeight="1">
      <c r="A119" s="14" t="s">
        <v>9</v>
      </c>
      <c r="B119" s="98" t="s">
        <v>90</v>
      </c>
      <c r="C119" s="98"/>
      <c r="D119" s="98"/>
      <c r="E119" s="98"/>
      <c r="F119" s="101">
        <f>0.08*F118</f>
        <v>0.00033600000000000004</v>
      </c>
      <c r="G119" s="100">
        <f t="shared" si="0"/>
        <v>0.46859232</v>
      </c>
      <c r="H119" s="4"/>
      <c r="I119" s="5"/>
    </row>
    <row r="120" spans="1:9" s="1" customFormat="1" ht="26.25" customHeight="1">
      <c r="A120" s="14" t="s">
        <v>12</v>
      </c>
      <c r="B120" s="98" t="s">
        <v>91</v>
      </c>
      <c r="C120" s="98"/>
      <c r="D120" s="98"/>
      <c r="E120" s="98"/>
      <c r="F120" s="101">
        <v>0.04</v>
      </c>
      <c r="G120" s="100">
        <f t="shared" si="0"/>
        <v>55.7848</v>
      </c>
      <c r="H120" s="4"/>
      <c r="I120" s="5"/>
    </row>
    <row r="121" spans="1:9" s="1" customFormat="1" ht="14.25" customHeight="1">
      <c r="A121" s="14" t="s">
        <v>15</v>
      </c>
      <c r="B121" s="98" t="s">
        <v>92</v>
      </c>
      <c r="C121" s="98"/>
      <c r="D121" s="98"/>
      <c r="E121" s="98"/>
      <c r="F121" s="101">
        <v>0.0194</v>
      </c>
      <c r="G121" s="100">
        <f t="shared" si="0"/>
        <v>27.055628</v>
      </c>
      <c r="H121" s="4"/>
      <c r="I121" s="5"/>
    </row>
    <row r="122" spans="1:9" s="1" customFormat="1" ht="24.75" customHeight="1">
      <c r="A122" s="14" t="s">
        <v>62</v>
      </c>
      <c r="B122" s="98" t="s">
        <v>93</v>
      </c>
      <c r="C122" s="98"/>
      <c r="D122" s="98"/>
      <c r="E122" s="98"/>
      <c r="F122" s="101">
        <f>F121*F81</f>
        <v>0.007139200000000001</v>
      </c>
      <c r="G122" s="100">
        <f t="shared" si="0"/>
        <v>9.956471104</v>
      </c>
      <c r="H122" s="4"/>
      <c r="I122" s="5"/>
    </row>
    <row r="123" spans="1:9" s="1" customFormat="1" ht="13.5" customHeight="1">
      <c r="A123" s="102"/>
      <c r="B123" s="82" t="s">
        <v>94</v>
      </c>
      <c r="C123" s="82"/>
      <c r="D123" s="82"/>
      <c r="E123" s="82"/>
      <c r="F123" s="103">
        <f>SUM(F118:F122)</f>
        <v>0.0710752</v>
      </c>
      <c r="G123" s="104">
        <f>SUM(G118:G122)</f>
        <v>99.12289542399999</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3148.349982528</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104</v>
      </c>
      <c r="C142" s="98"/>
      <c r="D142" s="98"/>
      <c r="E142" s="98"/>
      <c r="F142" s="117">
        <v>0.0833</v>
      </c>
      <c r="G142" s="118">
        <f aca="true" t="shared" si="1" ref="G142:G147">$G$137*F142</f>
        <v>262.2575535445824</v>
      </c>
      <c r="H142" s="4"/>
      <c r="I142" s="119"/>
      <c r="J142" s="5"/>
      <c r="K142" s="5"/>
    </row>
    <row r="143" spans="1:11" s="1" customFormat="1" ht="13.5" customHeight="1">
      <c r="A143" s="120" t="s">
        <v>9</v>
      </c>
      <c r="B143" s="121" t="s">
        <v>103</v>
      </c>
      <c r="C143" s="121"/>
      <c r="D143" s="121"/>
      <c r="E143" s="121"/>
      <c r="F143" s="61">
        <v>0.0222</v>
      </c>
      <c r="G143" s="118">
        <f t="shared" si="1"/>
        <v>69.8933696121216</v>
      </c>
      <c r="H143" s="4"/>
      <c r="I143" s="122"/>
      <c r="J143" s="5"/>
      <c r="K143" s="5"/>
    </row>
    <row r="144" spans="1:11" s="1" customFormat="1" ht="13.5" customHeight="1">
      <c r="A144" s="120" t="s">
        <v>12</v>
      </c>
      <c r="B144" s="58" t="s">
        <v>105</v>
      </c>
      <c r="C144" s="58"/>
      <c r="D144" s="58"/>
      <c r="E144" s="58"/>
      <c r="F144" s="61">
        <v>0.0004</v>
      </c>
      <c r="G144" s="118">
        <f t="shared" si="1"/>
        <v>1.2593399930112001</v>
      </c>
      <c r="H144" s="4"/>
      <c r="I144" s="5"/>
      <c r="J144" s="5"/>
      <c r="K144" s="5"/>
    </row>
    <row r="145" spans="1:11" s="1" customFormat="1" ht="13.5" customHeight="1">
      <c r="A145" s="120" t="s">
        <v>15</v>
      </c>
      <c r="B145" s="58" t="s">
        <v>106</v>
      </c>
      <c r="C145" s="58"/>
      <c r="D145" s="58"/>
      <c r="E145" s="58"/>
      <c r="F145" s="61">
        <v>0.0002</v>
      </c>
      <c r="G145" s="118">
        <f t="shared" si="1"/>
        <v>0.6296699965056001</v>
      </c>
      <c r="H145" s="4"/>
      <c r="I145" s="5"/>
      <c r="J145" s="5"/>
      <c r="K145" s="5"/>
    </row>
    <row r="146" spans="1:11" s="1" customFormat="1" ht="13.5" customHeight="1">
      <c r="A146" s="120" t="s">
        <v>62</v>
      </c>
      <c r="B146" s="58" t="s">
        <v>107</v>
      </c>
      <c r="C146" s="58"/>
      <c r="D146" s="58"/>
      <c r="E146" s="58"/>
      <c r="F146" s="61">
        <v>0.0014000000000000002</v>
      </c>
      <c r="G146" s="118">
        <f t="shared" si="1"/>
        <v>4.407689975539201</v>
      </c>
      <c r="H146" s="4"/>
      <c r="I146" s="5"/>
      <c r="J146" s="5"/>
      <c r="K146" s="5"/>
    </row>
    <row r="147" spans="1:11" s="1" customFormat="1" ht="13.5" customHeight="1">
      <c r="A147" s="123" t="s">
        <v>64</v>
      </c>
      <c r="B147" s="58" t="s">
        <v>108</v>
      </c>
      <c r="C147" s="58"/>
      <c r="D147" s="58"/>
      <c r="E147" s="58"/>
      <c r="F147" s="124">
        <v>0.0166</v>
      </c>
      <c r="G147" s="118">
        <f t="shared" si="1"/>
        <v>52.2626097099648</v>
      </c>
      <c r="H147" s="4"/>
      <c r="I147" s="5"/>
      <c r="J147" s="5"/>
      <c r="K147" s="5"/>
    </row>
    <row r="148" spans="1:11" s="1" customFormat="1" ht="13.5" customHeight="1">
      <c r="A148" s="102"/>
      <c r="B148" s="82" t="s">
        <v>94</v>
      </c>
      <c r="C148" s="82"/>
      <c r="D148" s="82"/>
      <c r="E148" s="82"/>
      <c r="F148" s="103">
        <f>SUM(F142:F147)</f>
        <v>0.1241</v>
      </c>
      <c r="G148" s="104">
        <f>SUM(G142:G147)</f>
        <v>390.7102328317248</v>
      </c>
      <c r="H148" s="4"/>
      <c r="I148" s="5"/>
      <c r="J148" s="5"/>
      <c r="K148" s="5"/>
    </row>
    <row r="149" spans="1:11" s="1" customFormat="1" ht="14.25" customHeight="1">
      <c r="A149" s="5"/>
      <c r="B149" s="5"/>
      <c r="C149" s="5"/>
      <c r="D149" s="5"/>
      <c r="E149" s="5"/>
      <c r="F149" s="5"/>
      <c r="G149" s="5"/>
      <c r="H149" s="4"/>
      <c r="I149" s="5"/>
      <c r="J149" s="5"/>
      <c r="K149" s="5"/>
    </row>
    <row r="150" spans="1:11" s="1" customFormat="1" ht="13.5" customHeight="1">
      <c r="A150" s="66" t="s">
        <v>109</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92.25" customHeight="1">
      <c r="A152" s="125" t="s">
        <v>110</v>
      </c>
      <c r="B152" s="125"/>
      <c r="C152" s="125"/>
      <c r="D152" s="125"/>
      <c r="E152" s="125"/>
      <c r="F152" s="125"/>
      <c r="G152" s="125"/>
      <c r="H152" s="4"/>
      <c r="I152" s="5"/>
      <c r="J152" s="5"/>
      <c r="K152" s="5"/>
    </row>
    <row r="153" spans="1:11" s="1" customFormat="1" ht="13.5" customHeight="1">
      <c r="A153" s="126"/>
      <c r="B153" s="78"/>
      <c r="C153" s="78"/>
      <c r="D153" s="78"/>
      <c r="E153" s="78"/>
      <c r="F153" s="78"/>
      <c r="G153" s="78"/>
      <c r="H153" s="4"/>
      <c r="I153" s="5"/>
      <c r="J153" s="5"/>
      <c r="K153" s="5"/>
    </row>
    <row r="154" spans="1:11" s="1" customFormat="1" ht="79.5" customHeight="1">
      <c r="A154" s="125" t="s">
        <v>111</v>
      </c>
      <c r="B154" s="125"/>
      <c r="C154" s="125"/>
      <c r="D154" s="125"/>
      <c r="E154" s="125"/>
      <c r="F154" s="125"/>
      <c r="G154" s="125"/>
      <c r="H154" s="4"/>
      <c r="I154" s="5"/>
      <c r="J154" s="5"/>
      <c r="K154" s="5"/>
    </row>
    <row r="155" spans="1:11" s="1" customFormat="1" ht="14.25" customHeight="1">
      <c r="A155" s="5"/>
      <c r="B155" s="5"/>
      <c r="C155" s="5"/>
      <c r="D155" s="5"/>
      <c r="E155" s="5"/>
      <c r="F155" s="5"/>
      <c r="G155" s="5"/>
      <c r="H155" s="4"/>
      <c r="I155" s="5"/>
      <c r="J155" s="5"/>
      <c r="K155" s="5"/>
    </row>
    <row r="156" spans="1:11" s="1" customFormat="1" ht="123.75" customHeight="1">
      <c r="A156" s="125" t="s">
        <v>112</v>
      </c>
      <c r="B156" s="125"/>
      <c r="C156" s="125"/>
      <c r="D156" s="125"/>
      <c r="E156" s="125"/>
      <c r="F156" s="125"/>
      <c r="G156" s="125"/>
      <c r="H156" s="4"/>
      <c r="I156" s="5"/>
      <c r="J156" s="5"/>
      <c r="K156" s="5"/>
    </row>
    <row r="157" spans="1:11" s="1" customFormat="1" ht="13.5" customHeight="1">
      <c r="A157" s="126"/>
      <c r="B157" s="5"/>
      <c r="C157" s="5"/>
      <c r="D157" s="5"/>
      <c r="E157" s="5"/>
      <c r="F157" s="5"/>
      <c r="G157" s="5"/>
      <c r="H157" s="4"/>
      <c r="I157" s="5"/>
      <c r="J157" s="5"/>
      <c r="K157" s="5"/>
    </row>
    <row r="158" spans="1:11" s="1" customFormat="1" ht="188.25" customHeight="1">
      <c r="A158" s="125" t="s">
        <v>113</v>
      </c>
      <c r="B158" s="125"/>
      <c r="C158" s="125"/>
      <c r="D158" s="125"/>
      <c r="E158" s="125"/>
      <c r="F158" s="125"/>
      <c r="G158" s="125"/>
      <c r="H158" s="4"/>
      <c r="I158" s="5"/>
      <c r="J158" s="5"/>
      <c r="K158" s="5"/>
    </row>
    <row r="159" spans="1:11" s="1" customFormat="1" ht="13.5" customHeight="1">
      <c r="A159" s="126"/>
      <c r="B159" s="5"/>
      <c r="C159" s="5"/>
      <c r="D159" s="5"/>
      <c r="E159" s="5"/>
      <c r="F159" s="5"/>
      <c r="G159" s="5"/>
      <c r="H159" s="4"/>
      <c r="I159" s="5"/>
      <c r="J159" s="5"/>
      <c r="K159" s="5"/>
    </row>
    <row r="160" spans="1:11" s="1" customFormat="1" ht="165.75" customHeight="1">
      <c r="A160" s="125" t="s">
        <v>114</v>
      </c>
      <c r="B160" s="125"/>
      <c r="C160" s="125"/>
      <c r="D160" s="125"/>
      <c r="E160" s="125"/>
      <c r="F160" s="125"/>
      <c r="G160" s="125"/>
      <c r="H160" s="4"/>
      <c r="I160" s="5"/>
      <c r="J160" s="5"/>
      <c r="K160" s="5"/>
    </row>
    <row r="161" spans="1:11" s="1" customFormat="1" ht="13.5" customHeight="1">
      <c r="A161" s="126"/>
      <c r="B161" s="5"/>
      <c r="C161" s="5"/>
      <c r="D161" s="5"/>
      <c r="E161" s="5"/>
      <c r="F161" s="5"/>
      <c r="G161" s="5"/>
      <c r="H161" s="4"/>
      <c r="I161" s="5"/>
      <c r="J161" s="5"/>
      <c r="K161" s="5"/>
    </row>
    <row r="162" spans="1:11" s="1" customFormat="1" ht="60.75" customHeight="1">
      <c r="A162" s="125" t="s">
        <v>115</v>
      </c>
      <c r="B162" s="125"/>
      <c r="C162" s="125"/>
      <c r="D162" s="125"/>
      <c r="E162" s="125"/>
      <c r="F162" s="125"/>
      <c r="G162" s="125"/>
      <c r="H162" s="4"/>
      <c r="I162" s="5"/>
      <c r="J162" s="5"/>
      <c r="K162" s="5"/>
    </row>
    <row r="163" spans="1:11" s="1" customFormat="1" ht="13.5" customHeight="1">
      <c r="A163" s="126"/>
      <c r="B163" s="5"/>
      <c r="C163" s="5"/>
      <c r="D163" s="5"/>
      <c r="E163" s="5"/>
      <c r="F163" s="5"/>
      <c r="G163" s="5"/>
      <c r="H163" s="4"/>
      <c r="I163" s="5"/>
      <c r="J163" s="5"/>
      <c r="K163" s="5"/>
    </row>
    <row r="164" spans="1:11" s="1" customFormat="1" ht="15.75" customHeight="1">
      <c r="A164" s="81" t="s">
        <v>116</v>
      </c>
      <c r="B164" s="81"/>
      <c r="C164" s="81"/>
      <c r="D164" s="81"/>
      <c r="E164" s="81"/>
      <c r="F164" s="81"/>
      <c r="G164" s="81"/>
      <c r="H164" s="4"/>
      <c r="I164" s="5"/>
      <c r="J164" s="127"/>
      <c r="K164" s="5"/>
    </row>
    <row r="165" spans="1:11" s="1" customFormat="1" ht="14.25">
      <c r="A165" s="114"/>
      <c r="B165" s="114"/>
      <c r="C165" s="114"/>
      <c r="D165" s="114"/>
      <c r="E165" s="114"/>
      <c r="F165" s="114"/>
      <c r="G165" s="114"/>
      <c r="H165" s="4"/>
      <c r="I165" s="5"/>
      <c r="J165" s="5"/>
      <c r="K165" s="5"/>
    </row>
    <row r="166" spans="1:11" s="1" customFormat="1" ht="13.5" customHeight="1">
      <c r="A166" s="56" t="s">
        <v>117</v>
      </c>
      <c r="B166" s="56" t="s">
        <v>118</v>
      </c>
      <c r="C166" s="56"/>
      <c r="D166" s="56"/>
      <c r="E166" s="56"/>
      <c r="F166" s="128" t="s">
        <v>47</v>
      </c>
      <c r="G166" s="56" t="s">
        <v>39</v>
      </c>
      <c r="H166" s="4"/>
      <c r="I166" s="5"/>
      <c r="J166" s="5"/>
      <c r="K166" s="5"/>
    </row>
    <row r="167" spans="1:11" s="1" customFormat="1" ht="14.25" customHeight="1">
      <c r="A167" s="48" t="s">
        <v>6</v>
      </c>
      <c r="B167" s="58" t="s">
        <v>119</v>
      </c>
      <c r="C167" s="58"/>
      <c r="D167" s="58"/>
      <c r="E167" s="58"/>
      <c r="F167" s="59">
        <v>0</v>
      </c>
      <c r="G167" s="129">
        <f>G137*F167</f>
        <v>0</v>
      </c>
      <c r="H167" s="4"/>
      <c r="I167" s="5"/>
      <c r="J167" s="5"/>
      <c r="K167" s="5"/>
    </row>
    <row r="168" spans="1:11" s="1" customFormat="1" ht="13.5" customHeight="1">
      <c r="A168" s="21" t="s">
        <v>120</v>
      </c>
      <c r="B168" s="21"/>
      <c r="C168" s="21"/>
      <c r="D168" s="21"/>
      <c r="E168" s="21"/>
      <c r="F168" s="103">
        <v>0</v>
      </c>
      <c r="G168" s="130">
        <f>G167</f>
        <v>0</v>
      </c>
      <c r="H168" s="4"/>
      <c r="I168" s="5"/>
      <c r="J168" s="5"/>
      <c r="K168" s="5"/>
    </row>
    <row r="169" spans="1:11" s="1" customFormat="1" ht="13.5" customHeight="1">
      <c r="A169" s="65" t="s">
        <v>121</v>
      </c>
      <c r="B169" s="65"/>
      <c r="C169" s="65"/>
      <c r="D169" s="65"/>
      <c r="E169" s="65"/>
      <c r="F169" s="65"/>
      <c r="G169" s="65"/>
      <c r="H169" s="4"/>
      <c r="I169" s="5"/>
      <c r="J169" s="5"/>
      <c r="K169" s="5"/>
    </row>
    <row r="170" spans="1:11" s="1" customFormat="1" ht="14.25">
      <c r="A170" s="65"/>
      <c r="B170" s="65"/>
      <c r="C170" s="65"/>
      <c r="D170" s="65"/>
      <c r="E170" s="65"/>
      <c r="F170" s="65"/>
      <c r="G170" s="65"/>
      <c r="H170" s="4"/>
      <c r="I170" s="5"/>
      <c r="J170" s="5"/>
      <c r="K170" s="5"/>
    </row>
    <row r="171" spans="1:11" s="1" customFormat="1" ht="14.25">
      <c r="A171" s="131"/>
      <c r="B171" s="12"/>
      <c r="C171" s="12"/>
      <c r="D171" s="12"/>
      <c r="E171" s="12"/>
      <c r="F171" s="132"/>
      <c r="G171" s="133"/>
      <c r="H171" s="4"/>
      <c r="I171" s="5"/>
      <c r="J171" s="5"/>
      <c r="K171" s="5"/>
    </row>
    <row r="172" spans="1:11" s="1" customFormat="1" ht="13.5" customHeight="1">
      <c r="A172" s="27" t="s">
        <v>122</v>
      </c>
      <c r="B172" s="27"/>
      <c r="C172" s="27"/>
      <c r="D172" s="27"/>
      <c r="E172" s="27"/>
      <c r="F172" s="27"/>
      <c r="G172" s="27"/>
      <c r="H172" s="4"/>
      <c r="I172" s="5"/>
      <c r="J172" s="5"/>
      <c r="K172" s="5"/>
    </row>
    <row r="173" spans="1:11" s="1" customFormat="1" ht="14.25" customHeight="1">
      <c r="A173" s="134"/>
      <c r="B173" s="134"/>
      <c r="C173" s="134"/>
      <c r="D173" s="134"/>
      <c r="E173" s="134"/>
      <c r="F173" s="134"/>
      <c r="G173" s="134"/>
      <c r="H173" s="4"/>
      <c r="I173" s="5"/>
      <c r="J173" s="5"/>
      <c r="K173" s="5"/>
    </row>
    <row r="174" spans="1:11" s="1" customFormat="1" ht="14.25" customHeight="1">
      <c r="A174" s="56">
        <v>4</v>
      </c>
      <c r="B174" s="135" t="s">
        <v>123</v>
      </c>
      <c r="C174" s="135"/>
      <c r="D174" s="135"/>
      <c r="E174" s="135"/>
      <c r="F174" s="21"/>
      <c r="G174" s="56" t="s">
        <v>39</v>
      </c>
      <c r="H174" s="4"/>
      <c r="I174" s="5"/>
      <c r="J174" s="5"/>
      <c r="K174" s="5"/>
    </row>
    <row r="175" spans="1:11" s="1" customFormat="1" ht="13.5" customHeight="1">
      <c r="A175" s="48" t="s">
        <v>102</v>
      </c>
      <c r="B175" s="58" t="s">
        <v>103</v>
      </c>
      <c r="C175" s="58"/>
      <c r="D175" s="58"/>
      <c r="E175" s="58"/>
      <c r="F175" s="59">
        <f>F148</f>
        <v>0.1241</v>
      </c>
      <c r="G175" s="136">
        <f>G148</f>
        <v>390.7102328317248</v>
      </c>
      <c r="H175" s="4"/>
      <c r="I175" s="5"/>
      <c r="J175" s="5"/>
      <c r="K175" s="5"/>
    </row>
    <row r="176" spans="1:11" s="1" customFormat="1" ht="13.5" customHeight="1">
      <c r="A176" s="120" t="s">
        <v>117</v>
      </c>
      <c r="B176" s="58" t="s">
        <v>118</v>
      </c>
      <c r="C176" s="58"/>
      <c r="D176" s="58"/>
      <c r="E176" s="58"/>
      <c r="F176" s="61">
        <f>F168</f>
        <v>0</v>
      </c>
      <c r="G176" s="136">
        <f>G168</f>
        <v>0</v>
      </c>
      <c r="H176" s="4"/>
      <c r="I176" s="5"/>
      <c r="J176" s="5"/>
      <c r="K176" s="5"/>
    </row>
    <row r="177" spans="1:11" s="1" customFormat="1" ht="13.5" customHeight="1">
      <c r="A177" s="102"/>
      <c r="B177" s="82" t="s">
        <v>94</v>
      </c>
      <c r="C177" s="82"/>
      <c r="D177" s="82"/>
      <c r="E177" s="82"/>
      <c r="F177" s="103">
        <f>F175</f>
        <v>0.1241</v>
      </c>
      <c r="G177" s="104">
        <f>G175+G176</f>
        <v>390.7102328317248</v>
      </c>
      <c r="H177" s="4"/>
      <c r="I177" s="5"/>
      <c r="J177" s="5"/>
      <c r="K177" s="5"/>
    </row>
    <row r="178" spans="1:11" s="1" customFormat="1" ht="14.25" customHeight="1">
      <c r="A178" s="5"/>
      <c r="B178" s="5"/>
      <c r="C178" s="5"/>
      <c r="D178" s="5"/>
      <c r="E178" s="5"/>
      <c r="F178" s="5"/>
      <c r="G178" s="5"/>
      <c r="H178" s="4"/>
      <c r="I178" s="5"/>
      <c r="J178" s="5"/>
      <c r="K178" s="5"/>
    </row>
    <row r="179" spans="1:11" s="1" customFormat="1" ht="15.75" customHeight="1">
      <c r="A179" s="53" t="s">
        <v>124</v>
      </c>
      <c r="B179" s="53"/>
      <c r="C179" s="53"/>
      <c r="D179" s="53"/>
      <c r="E179" s="53"/>
      <c r="F179" s="53"/>
      <c r="G179" s="53"/>
      <c r="H179" s="4"/>
      <c r="I179" s="5"/>
      <c r="J179" s="5"/>
      <c r="K179" s="5"/>
    </row>
    <row r="180" spans="1:11" s="1" customFormat="1" ht="14.25">
      <c r="A180" s="5"/>
      <c r="B180" s="5"/>
      <c r="C180" s="5"/>
      <c r="D180" s="5"/>
      <c r="E180" s="5"/>
      <c r="F180" s="5"/>
      <c r="G180" s="5"/>
      <c r="H180" s="4"/>
      <c r="I180" s="5"/>
      <c r="J180" s="5"/>
      <c r="K180" s="5"/>
    </row>
    <row r="181" spans="1:11" s="1" customFormat="1" ht="13.5" customHeight="1">
      <c r="A181" s="21">
        <v>5</v>
      </c>
      <c r="B181" s="21" t="s">
        <v>125</v>
      </c>
      <c r="C181" s="21"/>
      <c r="D181" s="21"/>
      <c r="E181" s="21"/>
      <c r="F181" s="21" t="s">
        <v>39</v>
      </c>
      <c r="G181" s="21"/>
      <c r="H181" s="4"/>
      <c r="I181" s="5"/>
      <c r="J181" s="5"/>
      <c r="K181" s="5"/>
    </row>
    <row r="182" spans="1:11" s="1" customFormat="1" ht="13.5" customHeight="1">
      <c r="A182" s="14" t="s">
        <v>6</v>
      </c>
      <c r="B182" s="98" t="s">
        <v>126</v>
      </c>
      <c r="C182" s="98"/>
      <c r="D182" s="98"/>
      <c r="E182" s="98"/>
      <c r="F182" s="118">
        <v>76.59</v>
      </c>
      <c r="G182" s="118"/>
      <c r="H182" s="4"/>
      <c r="I182" s="5"/>
      <c r="J182" s="5"/>
      <c r="K182" s="5"/>
    </row>
    <row r="183" spans="1:11" s="1" customFormat="1" ht="13.5" customHeight="1">
      <c r="A183" s="14" t="s">
        <v>9</v>
      </c>
      <c r="B183" s="98" t="s">
        <v>127</v>
      </c>
      <c r="C183" s="98"/>
      <c r="D183" s="98"/>
      <c r="E183" s="98"/>
      <c r="F183" s="118"/>
      <c r="G183" s="118"/>
      <c r="H183" s="4"/>
      <c r="I183" s="5"/>
      <c r="J183" s="5"/>
      <c r="K183" s="5"/>
    </row>
    <row r="184" spans="1:11" s="1" customFormat="1" ht="13.5" customHeight="1">
      <c r="A184" s="14" t="s">
        <v>12</v>
      </c>
      <c r="B184" s="98" t="s">
        <v>128</v>
      </c>
      <c r="C184" s="98"/>
      <c r="D184" s="98"/>
      <c r="E184" s="98"/>
      <c r="F184" s="118"/>
      <c r="G184" s="118"/>
      <c r="H184" s="4"/>
      <c r="I184" s="5"/>
      <c r="J184" s="5"/>
      <c r="K184" s="5"/>
    </row>
    <row r="185" spans="1:11" s="1" customFormat="1" ht="13.5" customHeight="1">
      <c r="A185" s="14" t="s">
        <v>15</v>
      </c>
      <c r="B185" s="98" t="s">
        <v>129</v>
      </c>
      <c r="C185" s="98"/>
      <c r="D185" s="98"/>
      <c r="E185" s="98"/>
      <c r="F185" s="137">
        <v>49.8</v>
      </c>
      <c r="G185" s="137"/>
      <c r="H185" s="4"/>
      <c r="I185" s="5"/>
      <c r="J185" s="5"/>
      <c r="K185" s="5"/>
    </row>
    <row r="186" spans="1:11" s="1" customFormat="1" ht="13.5" customHeight="1">
      <c r="A186" s="138"/>
      <c r="B186" s="21" t="s">
        <v>41</v>
      </c>
      <c r="C186" s="21"/>
      <c r="D186" s="21"/>
      <c r="E186" s="21"/>
      <c r="F186" s="139">
        <f>SUM(F182:F185)</f>
        <v>126.39</v>
      </c>
      <c r="G186" s="139"/>
      <c r="H186" s="4"/>
      <c r="I186" s="5"/>
      <c r="J186" s="5"/>
      <c r="K186" s="5"/>
    </row>
    <row r="187" spans="1:11" s="1" customFormat="1" ht="14.25" customHeight="1">
      <c r="A187" s="5"/>
      <c r="B187" s="5"/>
      <c r="C187" s="5"/>
      <c r="D187" s="5"/>
      <c r="E187" s="5"/>
      <c r="F187" s="5"/>
      <c r="G187" s="5"/>
      <c r="H187" s="4"/>
      <c r="I187" s="5"/>
      <c r="J187" s="5"/>
      <c r="K187" s="5"/>
    </row>
    <row r="188" spans="1:11" s="1" customFormat="1" ht="13.5" customHeight="1">
      <c r="A188" s="78" t="s">
        <v>130</v>
      </c>
      <c r="B188" s="78"/>
      <c r="C188" s="78"/>
      <c r="D188" s="78"/>
      <c r="E188" s="78"/>
      <c r="F188" s="78"/>
      <c r="G188" s="78"/>
      <c r="H188" s="4"/>
      <c r="I188" s="5"/>
      <c r="J188" s="5"/>
      <c r="K188" s="5"/>
    </row>
    <row r="189" spans="1:11" s="1" customFormat="1" ht="14.25" customHeight="1">
      <c r="A189" s="42"/>
      <c r="B189" s="5"/>
      <c r="C189" s="5"/>
      <c r="D189" s="5"/>
      <c r="E189" s="5"/>
      <c r="F189" s="5"/>
      <c r="G189" s="5"/>
      <c r="H189" s="4"/>
      <c r="I189" s="5"/>
      <c r="J189" s="5"/>
      <c r="K189" s="5"/>
    </row>
    <row r="190" spans="1:11" s="1" customFormat="1" ht="15.75" customHeight="1">
      <c r="A190" s="140" t="s">
        <v>131</v>
      </c>
      <c r="B190" s="140"/>
      <c r="C190" s="140"/>
      <c r="D190" s="140"/>
      <c r="E190" s="140"/>
      <c r="F190" s="140"/>
      <c r="G190" s="140"/>
      <c r="H190" s="4"/>
      <c r="I190" s="5"/>
      <c r="J190" s="5"/>
      <c r="K190" s="5"/>
    </row>
    <row r="191" spans="1:11" s="1" customFormat="1" ht="14.25">
      <c r="A191" s="141"/>
      <c r="B191" s="141"/>
      <c r="C191" s="141"/>
      <c r="D191" s="141"/>
      <c r="E191" s="141"/>
      <c r="F191" s="141"/>
      <c r="G191" s="141"/>
      <c r="H191" s="4"/>
      <c r="I191" s="5"/>
      <c r="J191" s="5"/>
      <c r="K191" s="5"/>
    </row>
    <row r="192" spans="1:11" s="1" customFormat="1" ht="13.5" customHeight="1">
      <c r="A192" s="68" t="s">
        <v>132</v>
      </c>
      <c r="B192" s="68"/>
      <c r="C192" s="68"/>
      <c r="D192" s="68"/>
      <c r="E192" s="68"/>
      <c r="F192" s="68"/>
      <c r="G192" s="142">
        <f>F48+F113+G123+G177+F186</f>
        <v>3665.4502153597246</v>
      </c>
      <c r="H192" s="4"/>
      <c r="I192" s="5"/>
      <c r="J192" s="5"/>
      <c r="K192" s="5"/>
    </row>
    <row r="193" spans="1:11" s="1" customFormat="1" ht="14.25" customHeight="1">
      <c r="A193" s="5"/>
      <c r="B193" s="11"/>
      <c r="C193" s="11"/>
      <c r="D193" s="11"/>
      <c r="E193" s="11"/>
      <c r="F193" s="11"/>
      <c r="G193" s="143">
        <f>G192+G195</f>
        <v>3775.4137218205165</v>
      </c>
      <c r="H193" s="4"/>
      <c r="I193" s="5"/>
      <c r="J193" s="5"/>
      <c r="K193" s="5"/>
    </row>
    <row r="194" spans="1:11" s="1" customFormat="1" ht="13.5" customHeight="1">
      <c r="A194" s="51">
        <v>6</v>
      </c>
      <c r="B194" s="144" t="s">
        <v>133</v>
      </c>
      <c r="C194" s="144"/>
      <c r="D194" s="144"/>
      <c r="E194" s="144"/>
      <c r="F194" s="144" t="s">
        <v>47</v>
      </c>
      <c r="G194" s="145" t="s">
        <v>39</v>
      </c>
      <c r="H194" s="4"/>
      <c r="I194" s="5"/>
      <c r="J194" s="5"/>
      <c r="K194" s="5"/>
    </row>
    <row r="195" spans="1:11" s="1" customFormat="1" ht="13.5" customHeight="1">
      <c r="A195" s="146" t="s">
        <v>6</v>
      </c>
      <c r="B195" s="147" t="s">
        <v>134</v>
      </c>
      <c r="C195" s="147"/>
      <c r="D195" s="147"/>
      <c r="E195" s="147"/>
      <c r="F195" s="148">
        <v>0.03</v>
      </c>
      <c r="G195" s="149">
        <f>G192*F195</f>
        <v>109.96350646079173</v>
      </c>
      <c r="H195" s="4"/>
      <c r="I195" s="5"/>
      <c r="J195" s="5"/>
      <c r="K195" s="5"/>
    </row>
    <row r="196" spans="1:11" s="1" customFormat="1" ht="13.5" customHeight="1">
      <c r="A196" s="150" t="s">
        <v>9</v>
      </c>
      <c r="B196" s="36" t="s">
        <v>135</v>
      </c>
      <c r="C196" s="36"/>
      <c r="D196" s="36"/>
      <c r="E196" s="36"/>
      <c r="F196" s="151">
        <v>0.08599</v>
      </c>
      <c r="G196" s="152">
        <f>(G192+G195)*F196</f>
        <v>324.6478259393462</v>
      </c>
      <c r="H196" s="153"/>
      <c r="I196" s="5"/>
      <c r="J196" s="5"/>
      <c r="K196" s="5"/>
    </row>
    <row r="197" spans="1:11" s="1" customFormat="1" ht="13.5" customHeight="1">
      <c r="A197" s="150" t="s">
        <v>12</v>
      </c>
      <c r="B197" s="36" t="s">
        <v>136</v>
      </c>
      <c r="C197" s="36"/>
      <c r="D197" s="36"/>
      <c r="E197" s="36"/>
      <c r="F197" s="151"/>
      <c r="G197" s="152"/>
      <c r="H197" s="4"/>
      <c r="I197" s="4"/>
      <c r="J197" s="5"/>
      <c r="K197" s="5"/>
    </row>
    <row r="198" spans="1:11" s="1" customFormat="1" ht="13.5" customHeight="1">
      <c r="A198" s="150"/>
      <c r="B198" s="36" t="s">
        <v>137</v>
      </c>
      <c r="C198" s="36"/>
      <c r="D198" s="36"/>
      <c r="E198" s="36"/>
      <c r="F198" s="151">
        <v>0.076</v>
      </c>
      <c r="G198" s="152">
        <f aca="true" t="shared" si="2" ref="G198:G200">SUM($G$192,$G$195,$G$196)/0.8575*F198</f>
        <v>363.3873791600577</v>
      </c>
      <c r="H198" s="4"/>
      <c r="I198" s="5"/>
      <c r="J198" s="5"/>
      <c r="K198" s="5"/>
    </row>
    <row r="199" spans="1:11" s="1" customFormat="1" ht="13.5" customHeight="1">
      <c r="A199" s="150"/>
      <c r="B199" s="36" t="s">
        <v>138</v>
      </c>
      <c r="C199" s="36"/>
      <c r="D199" s="36"/>
      <c r="E199" s="36"/>
      <c r="F199" s="151">
        <v>0.0165</v>
      </c>
      <c r="G199" s="152">
        <f t="shared" si="2"/>
        <v>78.89331258080202</v>
      </c>
      <c r="H199" s="4"/>
      <c r="I199" s="5"/>
      <c r="J199" s="5"/>
      <c r="K199" s="5"/>
    </row>
    <row r="200" spans="1:11" s="1" customFormat="1" ht="13.5" customHeight="1">
      <c r="A200" s="150"/>
      <c r="B200" s="36" t="s">
        <v>139</v>
      </c>
      <c r="C200" s="36"/>
      <c r="D200" s="36"/>
      <c r="E200" s="36"/>
      <c r="F200" s="151">
        <v>0.05</v>
      </c>
      <c r="G200" s="152">
        <f t="shared" si="2"/>
        <v>239.07064418424852</v>
      </c>
      <c r="H200" s="4"/>
      <c r="I200" s="5"/>
      <c r="J200" s="5"/>
      <c r="K200" s="5"/>
    </row>
    <row r="201" spans="1:11" s="1" customFormat="1" ht="13.5" customHeight="1">
      <c r="A201" s="154"/>
      <c r="B201" s="155" t="s">
        <v>41</v>
      </c>
      <c r="C201" s="155"/>
      <c r="D201" s="155"/>
      <c r="E201" s="155"/>
      <c r="F201" s="156">
        <f>SUM(F195:F200)</f>
        <v>0.25849</v>
      </c>
      <c r="G201" s="52">
        <f>SUM(G195:G200)</f>
        <v>1115.962668325246</v>
      </c>
      <c r="H201" s="4"/>
      <c r="I201" s="5"/>
      <c r="J201" s="5"/>
      <c r="K201" s="5"/>
    </row>
    <row r="202" spans="1:11" s="1" customFormat="1" ht="14.25" customHeight="1">
      <c r="A202" s="5"/>
      <c r="B202" s="5"/>
      <c r="C202" s="5"/>
      <c r="D202" s="5"/>
      <c r="E202" s="5"/>
      <c r="F202" s="5"/>
      <c r="G202" s="5"/>
      <c r="H202" s="4"/>
      <c r="I202" s="5"/>
      <c r="J202" s="5"/>
      <c r="K202" s="5"/>
    </row>
    <row r="203" spans="1:11" s="1" customFormat="1" ht="14.25">
      <c r="A203" s="31" t="s">
        <v>140</v>
      </c>
      <c r="B203" s="31"/>
      <c r="C203" s="31"/>
      <c r="D203" s="31"/>
      <c r="E203" s="31"/>
      <c r="F203" s="31"/>
      <c r="G203" s="31"/>
      <c r="H203" s="4"/>
      <c r="I203" s="5"/>
      <c r="J203" s="5"/>
      <c r="K203" s="5"/>
    </row>
    <row r="204" spans="1:11" s="1" customFormat="1" ht="15.75" customHeight="1">
      <c r="A204" s="31" t="s">
        <v>141</v>
      </c>
      <c r="B204" s="31"/>
      <c r="C204" s="31"/>
      <c r="D204" s="31"/>
      <c r="E204" s="31"/>
      <c r="F204" s="31"/>
      <c r="G204" s="31"/>
      <c r="H204" s="4"/>
      <c r="I204" s="5"/>
      <c r="J204" s="5"/>
      <c r="K204" s="5"/>
    </row>
    <row r="205" spans="1:11" s="1" customFormat="1" ht="14.25">
      <c r="A205" s="141" t="s">
        <v>142</v>
      </c>
      <c r="B205" s="141"/>
      <c r="C205" s="141"/>
      <c r="D205" s="141"/>
      <c r="E205" s="141"/>
      <c r="F205" s="141"/>
      <c r="G205" s="141"/>
      <c r="H205" s="4"/>
      <c r="I205" s="5"/>
      <c r="J205" s="5"/>
      <c r="K205" s="5"/>
    </row>
    <row r="206" spans="1:11" s="1" customFormat="1" ht="14.25">
      <c r="A206" s="141" t="s">
        <v>143</v>
      </c>
      <c r="B206" s="141"/>
      <c r="C206" s="141"/>
      <c r="D206" s="141"/>
      <c r="E206" s="141"/>
      <c r="F206" s="141"/>
      <c r="G206" s="141"/>
      <c r="H206" s="4"/>
      <c r="I206" s="5"/>
      <c r="J206" s="5"/>
      <c r="K206" s="5"/>
    </row>
    <row r="207" spans="1:11" s="1" customFormat="1" ht="48.75" customHeight="1">
      <c r="A207" s="157" t="s">
        <v>144</v>
      </c>
      <c r="B207" s="157"/>
      <c r="C207" s="157"/>
      <c r="D207" s="157"/>
      <c r="E207" s="157"/>
      <c r="F207" s="157"/>
      <c r="G207" s="157"/>
      <c r="H207" s="4"/>
      <c r="I207" s="5"/>
      <c r="J207" s="5"/>
      <c r="K207" s="5"/>
    </row>
    <row r="208" spans="1:11" s="1" customFormat="1" ht="56.25" customHeight="1">
      <c r="A208" s="158" t="s">
        <v>145</v>
      </c>
      <c r="B208" s="158"/>
      <c r="C208" s="158"/>
      <c r="D208" s="158"/>
      <c r="E208" s="158"/>
      <c r="F208" s="158"/>
      <c r="G208" s="158"/>
      <c r="H208" s="4"/>
      <c r="I208" s="5"/>
      <c r="J208" s="5"/>
      <c r="K208" s="5"/>
    </row>
    <row r="209" spans="1:11" s="1" customFormat="1" ht="14.25">
      <c r="A209" s="141"/>
      <c r="B209" s="11"/>
      <c r="C209" s="11"/>
      <c r="D209" s="11"/>
      <c r="E209" s="11"/>
      <c r="F209" s="11"/>
      <c r="G209" s="11"/>
      <c r="H209" s="4"/>
      <c r="I209" s="5"/>
      <c r="J209" s="5"/>
      <c r="K209" s="5"/>
    </row>
    <row r="210" spans="1:11" s="1" customFormat="1" ht="14.25">
      <c r="A210" s="141"/>
      <c r="B210" s="11"/>
      <c r="C210" s="11"/>
      <c r="D210" s="11"/>
      <c r="E210" s="11"/>
      <c r="F210" s="11"/>
      <c r="G210" s="11"/>
      <c r="H210" s="4"/>
      <c r="I210" s="5"/>
      <c r="J210" s="5"/>
      <c r="K210" s="5"/>
    </row>
    <row r="211" spans="1:11" s="1" customFormat="1" ht="13.5" customHeight="1">
      <c r="A211" s="27" t="s">
        <v>146</v>
      </c>
      <c r="B211" s="27"/>
      <c r="C211" s="27"/>
      <c r="D211" s="27"/>
      <c r="E211" s="27"/>
      <c r="F211" s="27"/>
      <c r="G211" s="27"/>
      <c r="H211" s="4"/>
      <c r="I211" s="5"/>
      <c r="J211" s="5"/>
      <c r="K211" s="5"/>
    </row>
    <row r="212" spans="1:11" s="1" customFormat="1" ht="14.25" customHeight="1">
      <c r="A212" s="33"/>
      <c r="B212" s="33"/>
      <c r="C212" s="33"/>
      <c r="D212" s="33"/>
      <c r="E212" s="33"/>
      <c r="F212" s="33"/>
      <c r="G212" s="33"/>
      <c r="H212" s="4"/>
      <c r="I212" s="5"/>
      <c r="J212" s="5"/>
      <c r="K212" s="5"/>
    </row>
    <row r="213" spans="1:11" s="1" customFormat="1" ht="24.75" customHeight="1">
      <c r="A213" s="159"/>
      <c r="B213" s="95" t="s">
        <v>147</v>
      </c>
      <c r="C213" s="95"/>
      <c r="D213" s="95"/>
      <c r="E213" s="95"/>
      <c r="F213" s="95" t="s">
        <v>148</v>
      </c>
      <c r="G213" s="95"/>
      <c r="H213" s="4"/>
      <c r="I213" s="5"/>
      <c r="J213" s="5"/>
      <c r="K213" s="5"/>
    </row>
    <row r="214" spans="1:11" s="1" customFormat="1" ht="18.75" customHeight="1">
      <c r="A214" s="35" t="s">
        <v>6</v>
      </c>
      <c r="B214" s="36" t="s">
        <v>149</v>
      </c>
      <c r="C214" s="36"/>
      <c r="D214" s="36"/>
      <c r="E214" s="36"/>
      <c r="F214" s="160">
        <f>F48</f>
        <v>1394.62</v>
      </c>
      <c r="G214" s="160"/>
      <c r="H214" s="4"/>
      <c r="I214" s="5"/>
      <c r="J214" s="5"/>
      <c r="K214" s="5"/>
    </row>
    <row r="215" spans="1:11" s="1" customFormat="1" ht="24" customHeight="1">
      <c r="A215" s="35" t="s">
        <v>9</v>
      </c>
      <c r="B215" s="36" t="s">
        <v>150</v>
      </c>
      <c r="C215" s="36"/>
      <c r="D215" s="36"/>
      <c r="E215" s="36"/>
      <c r="F215" s="160">
        <f>F113</f>
        <v>1654.607087104</v>
      </c>
      <c r="G215" s="160"/>
      <c r="H215" s="4"/>
      <c r="I215" s="5"/>
      <c r="J215" s="5"/>
      <c r="K215" s="5"/>
    </row>
    <row r="216" spans="1:11" s="1" customFormat="1" ht="13.5" customHeight="1">
      <c r="A216" s="35" t="s">
        <v>12</v>
      </c>
      <c r="B216" s="36" t="s">
        <v>151</v>
      </c>
      <c r="C216" s="36"/>
      <c r="D216" s="36"/>
      <c r="E216" s="36"/>
      <c r="F216" s="160">
        <f>G123</f>
        <v>99.12289542399999</v>
      </c>
      <c r="G216" s="160"/>
      <c r="H216" s="4"/>
      <c r="I216" s="5"/>
      <c r="J216" s="5"/>
      <c r="K216" s="5"/>
    </row>
    <row r="217" spans="1:11" s="1" customFormat="1" ht="24" customHeight="1">
      <c r="A217" s="35" t="s">
        <v>15</v>
      </c>
      <c r="B217" s="36" t="s">
        <v>152</v>
      </c>
      <c r="C217" s="36"/>
      <c r="D217" s="36"/>
      <c r="E217" s="36"/>
      <c r="F217" s="160">
        <f>G177</f>
        <v>390.7102328317248</v>
      </c>
      <c r="G217" s="160"/>
      <c r="H217" s="4"/>
      <c r="I217" s="5"/>
      <c r="J217" s="5"/>
      <c r="K217" s="5"/>
    </row>
    <row r="218" spans="1:11" s="1" customFormat="1" ht="13.5" customHeight="1">
      <c r="A218" s="35" t="s">
        <v>62</v>
      </c>
      <c r="B218" s="36" t="s">
        <v>153</v>
      </c>
      <c r="C218" s="36"/>
      <c r="D218" s="36"/>
      <c r="E218" s="36"/>
      <c r="F218" s="160">
        <f>F186</f>
        <v>126.39</v>
      </c>
      <c r="G218" s="160"/>
      <c r="H218" s="4"/>
      <c r="I218" s="5"/>
      <c r="J218" s="5"/>
      <c r="K218" s="5"/>
    </row>
    <row r="219" spans="1:11" s="1" customFormat="1" ht="13.5" customHeight="1">
      <c r="A219" s="161" t="s">
        <v>154</v>
      </c>
      <c r="B219" s="161"/>
      <c r="C219" s="161"/>
      <c r="D219" s="161"/>
      <c r="E219" s="161"/>
      <c r="F219" s="115">
        <f>F214+F215+F216+F217+F218</f>
        <v>3665.4502153597246</v>
      </c>
      <c r="G219" s="115"/>
      <c r="H219" s="4"/>
      <c r="I219" s="5"/>
      <c r="J219" s="5"/>
      <c r="K219" s="5"/>
    </row>
    <row r="220" spans="1:11" s="1" customFormat="1" ht="13.5" customHeight="1">
      <c r="A220" s="35" t="s">
        <v>64</v>
      </c>
      <c r="B220" s="36" t="s">
        <v>155</v>
      </c>
      <c r="C220" s="36"/>
      <c r="D220" s="36"/>
      <c r="E220" s="36"/>
      <c r="F220" s="160">
        <f>G201</f>
        <v>1115.962668325246</v>
      </c>
      <c r="G220" s="160"/>
      <c r="H220" s="4"/>
      <c r="I220" s="5"/>
      <c r="J220" s="5"/>
      <c r="K220" s="5"/>
    </row>
    <row r="221" spans="1:11" s="1" customFormat="1" ht="13.5" customHeight="1">
      <c r="A221" s="22" t="s">
        <v>156</v>
      </c>
      <c r="B221" s="22"/>
      <c r="C221" s="22"/>
      <c r="D221" s="22"/>
      <c r="E221" s="22"/>
      <c r="F221" s="162">
        <f>F219+F220</f>
        <v>4781.41288368497</v>
      </c>
      <c r="G221" s="162"/>
      <c r="H221" s="163"/>
      <c r="I221" s="5"/>
      <c r="J221" s="5"/>
      <c r="K221" s="5"/>
    </row>
    <row r="222" spans="1:11" s="1" customFormat="1" ht="14.25" customHeight="1">
      <c r="A222" s="164"/>
      <c r="B222" s="164"/>
      <c r="C222" s="164"/>
      <c r="D222" s="164"/>
      <c r="E222" s="164"/>
      <c r="F222" s="164"/>
      <c r="G222" s="164"/>
      <c r="H222" s="4"/>
      <c r="I222" s="5"/>
      <c r="J222" s="5"/>
      <c r="K222" s="5"/>
    </row>
    <row r="223" spans="1:11" s="1" customFormat="1" ht="13.5" customHeight="1">
      <c r="A223" s="27" t="s">
        <v>157</v>
      </c>
      <c r="B223" s="27"/>
      <c r="C223" s="27"/>
      <c r="D223" s="27"/>
      <c r="E223" s="27"/>
      <c r="F223" s="27"/>
      <c r="G223" s="27"/>
      <c r="H223" s="4"/>
      <c r="I223" s="5"/>
      <c r="J223" s="5"/>
      <c r="K223" s="5"/>
    </row>
    <row r="224" spans="1:11" s="1" customFormat="1" ht="14.25" customHeight="1">
      <c r="A224" s="5"/>
      <c r="B224" s="5"/>
      <c r="C224" s="5"/>
      <c r="D224" s="5"/>
      <c r="E224" s="5"/>
      <c r="F224" s="5"/>
      <c r="G224" s="5"/>
      <c r="H224" s="4"/>
      <c r="I224" s="5"/>
      <c r="J224" s="5"/>
      <c r="K224" s="5"/>
    </row>
    <row r="225" spans="1:11" s="1" customFormat="1" ht="45" customHeight="1">
      <c r="A225" s="21" t="s">
        <v>158</v>
      </c>
      <c r="B225" s="21"/>
      <c r="C225" s="21" t="s">
        <v>159</v>
      </c>
      <c r="D225" s="21" t="s">
        <v>160</v>
      </c>
      <c r="E225" s="21" t="s">
        <v>161</v>
      </c>
      <c r="F225" s="21" t="s">
        <v>162</v>
      </c>
      <c r="G225" s="21" t="s">
        <v>163</v>
      </c>
      <c r="H225" s="4"/>
      <c r="I225" s="5"/>
      <c r="J225" s="5"/>
      <c r="K225" s="5"/>
    </row>
    <row r="226" spans="1:11" s="1" customFormat="1" ht="54" customHeight="1">
      <c r="A226" s="14" t="s">
        <v>164</v>
      </c>
      <c r="B226" s="165">
        <f>F35</f>
        <v>0</v>
      </c>
      <c r="C226" s="166">
        <f>F221</f>
        <v>4781.41288368497</v>
      </c>
      <c r="D226" s="14">
        <v>1</v>
      </c>
      <c r="E226" s="166">
        <f>C226*D226</f>
        <v>4781.41288368497</v>
      </c>
      <c r="F226" s="167">
        <v>2</v>
      </c>
      <c r="G226" s="166">
        <f>E226*F226</f>
        <v>9562.82576736994</v>
      </c>
      <c r="H226" s="4"/>
      <c r="I226" s="5"/>
      <c r="J226" s="5"/>
      <c r="K226" s="5"/>
    </row>
    <row r="227" spans="1:11" s="1" customFormat="1" ht="13.5" customHeight="1">
      <c r="A227" s="21" t="s">
        <v>165</v>
      </c>
      <c r="B227" s="21"/>
      <c r="C227" s="21"/>
      <c r="D227" s="21"/>
      <c r="E227" s="21"/>
      <c r="F227" s="21"/>
      <c r="G227" s="168">
        <f>G226</f>
        <v>9562.82576736994</v>
      </c>
      <c r="H227" s="4"/>
      <c r="I227" s="5"/>
      <c r="J227" s="5"/>
      <c r="K227" s="5"/>
    </row>
    <row r="228" spans="1:11" s="1" customFormat="1" ht="14.25" customHeight="1">
      <c r="A228" s="5"/>
      <c r="B228" s="5"/>
      <c r="C228" s="5"/>
      <c r="D228" s="5"/>
      <c r="E228" s="5"/>
      <c r="F228" s="5"/>
      <c r="G228" s="5"/>
      <c r="H228" s="4"/>
      <c r="I228" s="5"/>
      <c r="J228" s="5"/>
      <c r="K228" s="5"/>
    </row>
    <row r="229" spans="1:11" s="1" customFormat="1" ht="15.75" customHeight="1">
      <c r="A229" s="53" t="s">
        <v>166</v>
      </c>
      <c r="B229" s="53"/>
      <c r="C229" s="53"/>
      <c r="D229" s="53"/>
      <c r="E229" s="53"/>
      <c r="F229" s="53"/>
      <c r="G229" s="53"/>
      <c r="H229" s="4"/>
      <c r="I229" s="5"/>
      <c r="J229" s="5"/>
      <c r="K229" s="5"/>
    </row>
    <row r="230" spans="1:11" s="1" customFormat="1" ht="14.25">
      <c r="A230" s="5"/>
      <c r="B230" s="5"/>
      <c r="C230" s="5"/>
      <c r="D230" s="5"/>
      <c r="E230" s="5"/>
      <c r="F230" s="5"/>
      <c r="G230" s="5"/>
      <c r="H230" s="4"/>
      <c r="I230" s="5"/>
      <c r="J230" s="5"/>
      <c r="K230" s="5"/>
    </row>
    <row r="231" spans="1:11" s="1" customFormat="1" ht="13.5" customHeight="1">
      <c r="A231" s="138"/>
      <c r="B231" s="21" t="s">
        <v>167</v>
      </c>
      <c r="C231" s="21"/>
      <c r="D231" s="21"/>
      <c r="E231" s="21"/>
      <c r="F231" s="21"/>
      <c r="G231" s="21"/>
      <c r="H231" s="4"/>
      <c r="I231" s="5"/>
      <c r="J231" s="5"/>
      <c r="K231" s="5"/>
    </row>
    <row r="232" spans="1:11" s="1" customFormat="1" ht="13.5" customHeight="1">
      <c r="A232" s="138"/>
      <c r="B232" s="169" t="s">
        <v>168</v>
      </c>
      <c r="C232" s="169"/>
      <c r="D232" s="169"/>
      <c r="E232" s="169"/>
      <c r="F232" s="21" t="s">
        <v>169</v>
      </c>
      <c r="G232" s="21"/>
      <c r="H232" s="4"/>
      <c r="I232" s="5"/>
      <c r="J232" s="5"/>
      <c r="K232" s="5"/>
    </row>
    <row r="233" spans="1:11" s="1" customFormat="1" ht="14.25" customHeight="1">
      <c r="A233" s="57" t="s">
        <v>6</v>
      </c>
      <c r="B233" s="170" t="s">
        <v>170</v>
      </c>
      <c r="C233" s="170"/>
      <c r="D233" s="170"/>
      <c r="E233" s="170"/>
      <c r="F233" s="171">
        <f>E226</f>
        <v>4781.41288368497</v>
      </c>
      <c r="G233" s="171"/>
      <c r="H233" s="4"/>
      <c r="I233" s="5"/>
      <c r="J233" s="5"/>
      <c r="K233" s="5"/>
    </row>
    <row r="234" spans="1:11" s="1" customFormat="1" ht="36" customHeight="1">
      <c r="A234" s="14" t="s">
        <v>9</v>
      </c>
      <c r="B234" s="170" t="s">
        <v>171</v>
      </c>
      <c r="C234" s="170"/>
      <c r="D234" s="170"/>
      <c r="E234" s="170"/>
      <c r="F234" s="171">
        <f>G227</f>
        <v>9562.82576736994</v>
      </c>
      <c r="G234" s="171"/>
      <c r="H234" s="4"/>
      <c r="I234" s="5"/>
      <c r="J234" s="5"/>
      <c r="K234" s="5"/>
    </row>
    <row r="235" spans="1:11" s="1" customFormat="1" ht="43.5" customHeight="1">
      <c r="A235" s="14" t="s">
        <v>12</v>
      </c>
      <c r="B235" s="36" t="s">
        <v>172</v>
      </c>
      <c r="C235" s="36"/>
      <c r="D235" s="36"/>
      <c r="E235" s="36"/>
      <c r="F235" s="172">
        <f>F234*12</f>
        <v>114753.90920843929</v>
      </c>
      <c r="G235" s="172"/>
      <c r="H235" s="4"/>
      <c r="I235" s="5"/>
      <c r="J235" s="5"/>
      <c r="K235" s="5"/>
    </row>
    <row r="236" spans="1:11" s="1" customFormat="1" ht="14.25" customHeight="1">
      <c r="A236" s="5"/>
      <c r="B236" s="5"/>
      <c r="C236" s="5"/>
      <c r="D236" s="5"/>
      <c r="E236" s="5"/>
      <c r="F236" s="5"/>
      <c r="G236" s="5"/>
      <c r="H236" s="4"/>
      <c r="I236" s="5"/>
      <c r="J236" s="5"/>
      <c r="K236" s="5"/>
    </row>
    <row r="237" spans="1:11" s="1" customFormat="1" ht="14.25">
      <c r="A237" s="173" t="s">
        <v>173</v>
      </c>
      <c r="B237" s="173"/>
      <c r="C237" s="173"/>
      <c r="D237" s="173"/>
      <c r="E237" s="173"/>
      <c r="F237" s="173"/>
      <c r="G237" s="173"/>
      <c r="H237" s="4"/>
      <c r="I237" s="5"/>
      <c r="J237" s="5"/>
      <c r="K237" s="5"/>
    </row>
    <row r="238" spans="8:11" s="1" customFormat="1" ht="14.25">
      <c r="H238" s="4"/>
      <c r="I238" s="5"/>
      <c r="J238" s="5"/>
      <c r="K238" s="5"/>
    </row>
    <row r="240" spans="1:64" s="2" customFormat="1" ht="90.75" customHeight="1">
      <c r="A240" s="174" t="s">
        <v>174</v>
      </c>
      <c r="B240" s="174"/>
      <c r="C240" s="174"/>
      <c r="D240" s="174"/>
      <c r="E240" s="174"/>
      <c r="F240" s="174"/>
      <c r="G240" s="174"/>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1:G211"/>
    <mergeCell ref="B213:E213"/>
    <mergeCell ref="F213:G213"/>
    <mergeCell ref="B214:E214"/>
    <mergeCell ref="F214:G214"/>
    <mergeCell ref="B215:E215"/>
    <mergeCell ref="F215:G215"/>
    <mergeCell ref="B216:E216"/>
    <mergeCell ref="F216:G216"/>
    <mergeCell ref="B217:E217"/>
    <mergeCell ref="F217:G217"/>
    <mergeCell ref="B218:E218"/>
    <mergeCell ref="F218:G218"/>
    <mergeCell ref="A219:E219"/>
    <mergeCell ref="F219:G219"/>
    <mergeCell ref="B220:E220"/>
    <mergeCell ref="F220:G220"/>
    <mergeCell ref="A221:E221"/>
    <mergeCell ref="F221:G221"/>
    <mergeCell ref="A223:G223"/>
    <mergeCell ref="A225:B225"/>
    <mergeCell ref="A227:F227"/>
    <mergeCell ref="A229:G229"/>
    <mergeCell ref="B231:G231"/>
    <mergeCell ref="B232:E232"/>
    <mergeCell ref="F232:G232"/>
    <mergeCell ref="B233:E233"/>
    <mergeCell ref="F233:G233"/>
    <mergeCell ref="B234:E234"/>
    <mergeCell ref="F234:G234"/>
    <mergeCell ref="B235:E235"/>
    <mergeCell ref="F235:G235"/>
    <mergeCell ref="A237:G237"/>
    <mergeCell ref="A240:G240"/>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1:BL232"/>
  <sheetViews>
    <sheetView workbookViewId="0" topLeftCell="A150">
      <selection activeCell="B140" sqref="B140"/>
    </sheetView>
  </sheetViews>
  <sheetFormatPr defaultColWidth="9.00390625" defaultRowHeight="14.25"/>
  <cols>
    <col min="1" max="1" width="10.625" style="1" customWidth="1"/>
    <col min="2" max="2" width="9.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175</v>
      </c>
      <c r="C20" s="23"/>
      <c r="D20" s="23"/>
      <c r="E20" s="23"/>
      <c r="F20" s="23" t="s">
        <v>176</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177</v>
      </c>
      <c r="G36" s="38"/>
      <c r="H36" s="4"/>
      <c r="I36" s="5"/>
      <c r="J36" s="5"/>
      <c r="K36" s="5"/>
    </row>
    <row r="37" spans="1:11" ht="13.5" customHeight="1">
      <c r="A37" s="35">
        <v>3</v>
      </c>
      <c r="B37" s="36" t="s">
        <v>33</v>
      </c>
      <c r="C37" s="36"/>
      <c r="D37" s="36"/>
      <c r="E37" s="36"/>
      <c r="F37" s="39">
        <v>1341.72</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3.5" customHeight="1">
      <c r="A41" s="46" t="s">
        <v>36</v>
      </c>
      <c r="B41" s="46"/>
      <c r="C41" s="46"/>
      <c r="D41" s="46"/>
      <c r="E41" s="46"/>
      <c r="F41" s="46"/>
      <c r="G41" s="46"/>
      <c r="H41" s="4"/>
      <c r="I41" s="5"/>
      <c r="J41" s="5"/>
      <c r="K41" s="5"/>
    </row>
    <row r="42" spans="1:11" ht="13.5" customHeight="1">
      <c r="A42" s="46"/>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4.25" customHeight="1">
      <c r="A44" s="47" t="s">
        <v>37</v>
      </c>
      <c r="B44" s="47"/>
      <c r="C44" s="47"/>
      <c r="D44" s="47"/>
      <c r="E44" s="47"/>
      <c r="F44" s="47"/>
      <c r="G44" s="47"/>
      <c r="H44" s="4"/>
      <c r="I44" s="5"/>
      <c r="J44" s="5"/>
      <c r="K44" s="5"/>
    </row>
    <row r="45" spans="1:11" ht="13.5" customHeight="1">
      <c r="A45" s="21">
        <v>1</v>
      </c>
      <c r="B45" s="22" t="s">
        <v>38</v>
      </c>
      <c r="C45" s="22"/>
      <c r="D45" s="22"/>
      <c r="E45" s="22"/>
      <c r="F45" s="22" t="s">
        <v>39</v>
      </c>
      <c r="G45" s="22"/>
      <c r="H45" s="4"/>
      <c r="I45" s="5"/>
      <c r="J45" s="5"/>
      <c r="K45" s="5"/>
    </row>
    <row r="46" spans="1:11" ht="13.5" customHeight="1">
      <c r="A46" s="48" t="s">
        <v>6</v>
      </c>
      <c r="B46" s="49" t="s">
        <v>40</v>
      </c>
      <c r="C46" s="49"/>
      <c r="D46" s="49"/>
      <c r="E46" s="49"/>
      <c r="F46" s="50">
        <f>F37</f>
        <v>1341.72</v>
      </c>
      <c r="G46" s="50"/>
      <c r="H46" s="4"/>
      <c r="I46" s="5"/>
      <c r="J46" s="5"/>
      <c r="K46" s="5"/>
    </row>
    <row r="47" spans="1:11" ht="13.5" customHeight="1">
      <c r="A47" s="51" t="s">
        <v>41</v>
      </c>
      <c r="B47" s="51"/>
      <c r="C47" s="51"/>
      <c r="D47" s="51"/>
      <c r="E47" s="51"/>
      <c r="F47" s="52">
        <f>SUM(F46)</f>
        <v>1341.72</v>
      </c>
      <c r="G47" s="52"/>
      <c r="H47" s="4"/>
      <c r="I47" s="5"/>
      <c r="J47" s="5"/>
      <c r="K47" s="5"/>
    </row>
    <row r="48" spans="1:11" ht="13.5" customHeight="1">
      <c r="A48" s="46" t="s">
        <v>42</v>
      </c>
      <c r="B48" s="46"/>
      <c r="C48" s="46"/>
      <c r="D48" s="46"/>
      <c r="E48" s="46"/>
      <c r="F48" s="46"/>
      <c r="G48" s="46"/>
      <c r="H48" s="4"/>
      <c r="I48" s="5"/>
      <c r="J48" s="5"/>
      <c r="K48" s="5"/>
    </row>
    <row r="49" spans="1:11" ht="14.25">
      <c r="A49" s="46"/>
      <c r="B49" s="46"/>
      <c r="C49" s="46"/>
      <c r="D49" s="46"/>
      <c r="E49" s="46"/>
      <c r="F49" s="46"/>
      <c r="G49" s="46"/>
      <c r="H49" s="4"/>
      <c r="I49" s="5"/>
      <c r="J49" s="5"/>
      <c r="K49" s="5"/>
    </row>
    <row r="50" spans="1:11" ht="14.25">
      <c r="A50" s="46"/>
      <c r="B50" s="46"/>
      <c r="C50" s="46"/>
      <c r="D50" s="46"/>
      <c r="E50" s="46"/>
      <c r="F50" s="46"/>
      <c r="G50" s="46"/>
      <c r="H50" s="4"/>
      <c r="I50" s="5"/>
      <c r="J50" s="5"/>
      <c r="K50" s="5"/>
    </row>
    <row r="51" spans="1:11" s="1" customFormat="1" ht="14.25" customHeight="1">
      <c r="A51" s="53" t="s">
        <v>43</v>
      </c>
      <c r="B51" s="53"/>
      <c r="C51" s="53"/>
      <c r="D51" s="53"/>
      <c r="E51" s="53"/>
      <c r="F51" s="53"/>
      <c r="G51" s="53"/>
      <c r="H51" s="4"/>
      <c r="I51" s="5"/>
      <c r="J51" s="5"/>
      <c r="K51" s="5"/>
    </row>
    <row r="52" spans="1:11" s="1" customFormat="1" ht="14.25">
      <c r="A52" s="32"/>
      <c r="B52" s="33"/>
      <c r="C52" s="33"/>
      <c r="D52" s="33"/>
      <c r="E52" s="33"/>
      <c r="F52" s="33"/>
      <c r="G52" s="33"/>
      <c r="H52" s="4"/>
      <c r="I52" s="5"/>
      <c r="J52" s="5"/>
      <c r="K52" s="5"/>
    </row>
    <row r="53" spans="1:11" s="1" customFormat="1" ht="13.5" customHeight="1">
      <c r="A53" s="54" t="s">
        <v>44</v>
      </c>
      <c r="B53" s="54"/>
      <c r="C53" s="54"/>
      <c r="D53" s="54"/>
      <c r="E53" s="54"/>
      <c r="F53" s="54"/>
      <c r="G53" s="54"/>
      <c r="H53" s="4"/>
      <c r="I53" s="5"/>
      <c r="J53" s="5"/>
      <c r="K53" s="5"/>
    </row>
    <row r="54" spans="1:11" s="1" customFormat="1" ht="14.25" customHeight="1">
      <c r="A54" s="55"/>
      <c r="B54" s="55"/>
      <c r="C54" s="55"/>
      <c r="D54" s="55"/>
      <c r="E54" s="55"/>
      <c r="F54" s="55"/>
      <c r="G54" s="55"/>
      <c r="H54" s="4"/>
      <c r="I54" s="5"/>
      <c r="J54" s="5"/>
      <c r="K54" s="5"/>
    </row>
    <row r="55" spans="1:11" s="1" customFormat="1" ht="23.25" customHeight="1">
      <c r="A55" s="56" t="s">
        <v>45</v>
      </c>
      <c r="B55" s="56" t="s">
        <v>46</v>
      </c>
      <c r="C55" s="56"/>
      <c r="D55" s="56"/>
      <c r="E55" s="56"/>
      <c r="F55" s="56" t="s">
        <v>47</v>
      </c>
      <c r="G55" s="56" t="s">
        <v>39</v>
      </c>
      <c r="H55" s="4"/>
      <c r="I55" s="5"/>
      <c r="J55" s="5"/>
      <c r="K55" s="5"/>
    </row>
    <row r="56" spans="1:11" s="1" customFormat="1" ht="13.5" customHeight="1">
      <c r="A56" s="57" t="s">
        <v>6</v>
      </c>
      <c r="B56" s="58" t="s">
        <v>48</v>
      </c>
      <c r="C56" s="58"/>
      <c r="D56" s="58"/>
      <c r="E56" s="58"/>
      <c r="F56" s="59">
        <v>0.0833</v>
      </c>
      <c r="G56" s="60">
        <f>F47*F56</f>
        <v>111.765276</v>
      </c>
      <c r="H56" s="4"/>
      <c r="I56" s="5"/>
      <c r="J56" s="5"/>
      <c r="K56" s="5"/>
    </row>
    <row r="57" spans="1:11" s="1" customFormat="1" ht="13.5" customHeight="1">
      <c r="A57" s="57" t="s">
        <v>9</v>
      </c>
      <c r="B57" s="58" t="s">
        <v>49</v>
      </c>
      <c r="C57" s="58"/>
      <c r="D57" s="58"/>
      <c r="E57" s="58"/>
      <c r="F57" s="61">
        <v>0.0833</v>
      </c>
      <c r="G57" s="60">
        <f>F47*F57</f>
        <v>111.765276</v>
      </c>
      <c r="H57" s="4"/>
      <c r="I57" s="5"/>
      <c r="J57" s="5"/>
      <c r="K57" s="5"/>
    </row>
    <row r="58" spans="1:11" s="1" customFormat="1" ht="13.5" customHeight="1">
      <c r="A58" s="14" t="s">
        <v>12</v>
      </c>
      <c r="B58" s="62" t="s">
        <v>50</v>
      </c>
      <c r="C58" s="62"/>
      <c r="D58" s="62"/>
      <c r="E58" s="62"/>
      <c r="F58" s="61">
        <v>0.0278</v>
      </c>
      <c r="G58" s="60">
        <f>F47*F58</f>
        <v>37.299816</v>
      </c>
      <c r="H58" s="4"/>
      <c r="I58" s="5"/>
      <c r="J58" s="5"/>
      <c r="K58" s="5"/>
    </row>
    <row r="59" spans="1:11" s="1" customFormat="1" ht="13.5" customHeight="1">
      <c r="A59" s="21" t="s">
        <v>41</v>
      </c>
      <c r="B59" s="21"/>
      <c r="C59" s="21"/>
      <c r="D59" s="21"/>
      <c r="E59" s="21"/>
      <c r="F59" s="63">
        <f>F56+F57+F58</f>
        <v>0.1944</v>
      </c>
      <c r="G59" s="64">
        <f>G56+G57+G58</f>
        <v>260.830368</v>
      </c>
      <c r="H59" s="4"/>
      <c r="I59" s="5"/>
      <c r="J59" s="5"/>
      <c r="K59" s="5"/>
    </row>
    <row r="60" spans="1:11" s="1" customFormat="1" ht="14.25" customHeight="1">
      <c r="A60" s="65" t="s">
        <v>51</v>
      </c>
      <c r="B60" s="65"/>
      <c r="C60" s="65"/>
      <c r="D60" s="65"/>
      <c r="E60" s="65"/>
      <c r="F60" s="65"/>
      <c r="G60" s="65"/>
      <c r="H60" s="4"/>
      <c r="I60" s="5"/>
      <c r="J60" s="5"/>
      <c r="K60" s="5"/>
    </row>
    <row r="61" spans="1:11" s="1" customFormat="1" ht="14.25">
      <c r="A61" s="65"/>
      <c r="B61" s="65"/>
      <c r="C61" s="65"/>
      <c r="D61" s="65"/>
      <c r="E61" s="65"/>
      <c r="F61" s="65"/>
      <c r="G61" s="65"/>
      <c r="H61" s="4"/>
      <c r="I61" s="5"/>
      <c r="J61" s="5"/>
      <c r="K61" s="5"/>
    </row>
    <row r="62" spans="1:11" s="1" customFormat="1" ht="13.5" customHeight="1">
      <c r="A62" s="65"/>
      <c r="B62" s="65"/>
      <c r="C62" s="65"/>
      <c r="D62" s="65"/>
      <c r="E62" s="65"/>
      <c r="F62" s="65"/>
      <c r="G62" s="65"/>
      <c r="H62" s="4"/>
      <c r="I62" s="5"/>
      <c r="J62" s="5"/>
      <c r="K62" s="5"/>
    </row>
    <row r="63" spans="1:11" s="1" customFormat="1" ht="19.5" customHeight="1">
      <c r="A63" s="66" t="s">
        <v>52</v>
      </c>
      <c r="B63" s="66"/>
      <c r="C63" s="66"/>
      <c r="D63" s="66"/>
      <c r="E63" s="66"/>
      <c r="F63" s="66"/>
      <c r="G63" s="66"/>
      <c r="H63" s="4"/>
      <c r="I63" s="5"/>
      <c r="J63" s="5"/>
      <c r="K63" s="5"/>
    </row>
    <row r="64" spans="1:11" s="1" customFormat="1" ht="13.5" customHeight="1">
      <c r="A64" s="66"/>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4.25" customHeight="1">
      <c r="A66" s="67" t="s">
        <v>53</v>
      </c>
      <c r="B66" s="67"/>
      <c r="C66" s="67"/>
      <c r="D66" s="67"/>
      <c r="E66" s="67"/>
      <c r="F66" s="67"/>
      <c r="G66" s="67"/>
      <c r="H66" s="4"/>
      <c r="I66" s="5"/>
      <c r="J66" s="5"/>
      <c r="K66" s="5"/>
    </row>
    <row r="67" spans="1:11" s="1" customFormat="1" ht="9.75" customHeight="1">
      <c r="A67" s="67"/>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14.25" customHeight="1">
      <c r="A69" s="68" t="s">
        <v>54</v>
      </c>
      <c r="B69" s="68"/>
      <c r="C69" s="68"/>
      <c r="D69" s="68"/>
      <c r="E69" s="68"/>
      <c r="F69" s="68"/>
      <c r="G69" s="69">
        <f>F47+G59</f>
        <v>1602.5503680000002</v>
      </c>
      <c r="H69" s="4"/>
      <c r="I69" s="5"/>
      <c r="J69" s="5"/>
      <c r="K69" s="5"/>
    </row>
    <row r="70" spans="1:11" s="1" customFormat="1" ht="14.25">
      <c r="A70" s="41"/>
      <c r="B70" s="33"/>
      <c r="C70" s="33"/>
      <c r="D70" s="33"/>
      <c r="E70" s="33"/>
      <c r="F70" s="33"/>
      <c r="G70" s="33"/>
      <c r="H70" s="4"/>
      <c r="I70" s="5"/>
      <c r="J70" s="5"/>
      <c r="K70" s="5"/>
    </row>
    <row r="71" spans="1:11" s="1" customFormat="1" ht="13.5" customHeight="1">
      <c r="A71" s="70" t="s">
        <v>55</v>
      </c>
      <c r="B71" s="71" t="s">
        <v>56</v>
      </c>
      <c r="C71" s="71"/>
      <c r="D71" s="71"/>
      <c r="E71" s="71"/>
      <c r="F71" s="71" t="s">
        <v>57</v>
      </c>
      <c r="G71" s="71" t="s">
        <v>39</v>
      </c>
      <c r="H71" s="4"/>
      <c r="I71" s="5"/>
      <c r="J71" s="5"/>
      <c r="K71" s="5"/>
    </row>
    <row r="72" spans="1:11" s="1" customFormat="1" ht="13.5" customHeight="1">
      <c r="A72" s="72" t="s">
        <v>6</v>
      </c>
      <c r="B72" s="73" t="s">
        <v>58</v>
      </c>
      <c r="C72" s="73"/>
      <c r="D72" s="73"/>
      <c r="E72" s="73"/>
      <c r="F72" s="74">
        <v>0.2</v>
      </c>
      <c r="G72" s="75">
        <f>G69*F72</f>
        <v>320.51007360000006</v>
      </c>
      <c r="H72" s="4"/>
      <c r="I72" s="5"/>
      <c r="J72" s="5"/>
      <c r="K72" s="5"/>
    </row>
    <row r="73" spans="1:11" s="1" customFormat="1" ht="13.5" customHeight="1">
      <c r="A73" s="72" t="s">
        <v>9</v>
      </c>
      <c r="B73" s="73" t="s">
        <v>59</v>
      </c>
      <c r="C73" s="73"/>
      <c r="D73" s="73"/>
      <c r="E73" s="73"/>
      <c r="F73" s="74">
        <v>0.025</v>
      </c>
      <c r="G73" s="75">
        <f>G69*F73</f>
        <v>40.06375920000001</v>
      </c>
      <c r="H73" s="4"/>
      <c r="I73" s="5"/>
      <c r="J73" s="5"/>
      <c r="K73" s="5"/>
    </row>
    <row r="74" spans="1:11" s="1" customFormat="1" ht="13.5" customHeight="1">
      <c r="A74" s="72" t="s">
        <v>12</v>
      </c>
      <c r="B74" s="73" t="s">
        <v>60</v>
      </c>
      <c r="C74" s="73"/>
      <c r="D74" s="73"/>
      <c r="E74" s="73"/>
      <c r="F74" s="74">
        <v>0.03</v>
      </c>
      <c r="G74" s="75">
        <f>G69*F74</f>
        <v>48.07651104</v>
      </c>
      <c r="H74" s="4"/>
      <c r="I74" s="5"/>
      <c r="J74" s="5"/>
      <c r="K74" s="5"/>
    </row>
    <row r="75" spans="1:11" s="1" customFormat="1" ht="13.5" customHeight="1">
      <c r="A75" s="72" t="s">
        <v>15</v>
      </c>
      <c r="B75" s="73" t="s">
        <v>61</v>
      </c>
      <c r="C75" s="73"/>
      <c r="D75" s="73"/>
      <c r="E75" s="73"/>
      <c r="F75" s="74">
        <v>0.015</v>
      </c>
      <c r="G75" s="75">
        <f>G69*F75</f>
        <v>24.03825552</v>
      </c>
      <c r="H75" s="4"/>
      <c r="I75" s="5"/>
      <c r="J75" s="5"/>
      <c r="K75" s="5"/>
    </row>
    <row r="76" spans="1:11" s="1" customFormat="1" ht="13.5" customHeight="1">
      <c r="A76" s="72" t="s">
        <v>62</v>
      </c>
      <c r="B76" s="73" t="s">
        <v>63</v>
      </c>
      <c r="C76" s="73"/>
      <c r="D76" s="73"/>
      <c r="E76" s="73"/>
      <c r="F76" s="74">
        <v>0.01</v>
      </c>
      <c r="G76" s="75">
        <f>G69*F76</f>
        <v>16.025503680000003</v>
      </c>
      <c r="H76" s="4"/>
      <c r="I76" s="5"/>
      <c r="J76" s="5"/>
      <c r="K76" s="5"/>
    </row>
    <row r="77" spans="1:11" s="1" customFormat="1" ht="13.5" customHeight="1">
      <c r="A77" s="72" t="s">
        <v>64</v>
      </c>
      <c r="B77" s="73" t="s">
        <v>65</v>
      </c>
      <c r="C77" s="73"/>
      <c r="D77" s="73"/>
      <c r="E77" s="73"/>
      <c r="F77" s="74">
        <v>0.006</v>
      </c>
      <c r="G77" s="75">
        <f>G69*F77</f>
        <v>9.615302208000001</v>
      </c>
      <c r="H77" s="4"/>
      <c r="I77" s="5"/>
      <c r="J77" s="5"/>
      <c r="K77" s="5"/>
    </row>
    <row r="78" spans="1:11" s="1" customFormat="1" ht="13.5" customHeight="1">
      <c r="A78" s="72" t="s">
        <v>66</v>
      </c>
      <c r="B78" s="36" t="s">
        <v>67</v>
      </c>
      <c r="C78" s="36"/>
      <c r="D78" s="36"/>
      <c r="E78" s="36"/>
      <c r="F78" s="74">
        <v>0.002</v>
      </c>
      <c r="G78" s="75">
        <f>G69*F78</f>
        <v>3.2051007360000003</v>
      </c>
      <c r="H78" s="4"/>
      <c r="I78" s="5"/>
      <c r="J78" s="5"/>
      <c r="K78" s="5"/>
    </row>
    <row r="79" spans="1:11" s="1" customFormat="1" ht="13.5" customHeight="1">
      <c r="A79" s="72" t="s">
        <v>68</v>
      </c>
      <c r="B79" s="36" t="s">
        <v>69</v>
      </c>
      <c r="C79" s="36"/>
      <c r="D79" s="36"/>
      <c r="E79" s="36"/>
      <c r="F79" s="74">
        <v>0.08</v>
      </c>
      <c r="G79" s="75">
        <f>G69*F79</f>
        <v>128.20402944000003</v>
      </c>
      <c r="H79" s="4"/>
      <c r="I79" s="5"/>
      <c r="J79" s="5"/>
      <c r="K79" s="5"/>
    </row>
    <row r="80" spans="1:11" s="1" customFormat="1" ht="14.25" customHeight="1">
      <c r="A80" s="70" t="s">
        <v>41</v>
      </c>
      <c r="B80" s="70"/>
      <c r="C80" s="70"/>
      <c r="D80" s="70"/>
      <c r="E80" s="70"/>
      <c r="F80" s="76">
        <v>0.36800000000000005</v>
      </c>
      <c r="G80" s="77">
        <f>G69*F80</f>
        <v>589.7385354240001</v>
      </c>
      <c r="H80" s="4"/>
      <c r="I80" s="5"/>
      <c r="J80" s="5"/>
      <c r="K80" s="5"/>
    </row>
    <row r="81" spans="1:11" s="1" customFormat="1" ht="13.5" customHeight="1">
      <c r="A81" s="13"/>
      <c r="B81" s="33"/>
      <c r="C81" s="33"/>
      <c r="D81" s="33"/>
      <c r="E81" s="33"/>
      <c r="F81" s="33"/>
      <c r="G81" s="33"/>
      <c r="H81" s="4"/>
      <c r="I81" s="5"/>
      <c r="J81" s="5"/>
      <c r="K81" s="5"/>
    </row>
    <row r="82" spans="1:11" s="1" customFormat="1" ht="14.25" customHeight="1">
      <c r="A82" s="78" t="s">
        <v>70</v>
      </c>
      <c r="B82" s="78"/>
      <c r="C82" s="78"/>
      <c r="D82" s="78"/>
      <c r="E82" s="78"/>
      <c r="F82" s="78"/>
      <c r="G82" s="78"/>
      <c r="H82" s="4"/>
      <c r="I82" s="5"/>
      <c r="J82" s="5"/>
      <c r="K82" s="5"/>
    </row>
    <row r="83" spans="1:11" s="1" customFormat="1" ht="13.5" customHeight="1">
      <c r="A83" s="78"/>
      <c r="B83" s="78"/>
      <c r="C83" s="78"/>
      <c r="D83" s="78"/>
      <c r="E83" s="78"/>
      <c r="F83" s="78"/>
      <c r="G83" s="78"/>
      <c r="H83" s="4"/>
      <c r="I83" s="5"/>
      <c r="J83" s="5"/>
      <c r="K83" s="5"/>
    </row>
    <row r="84" spans="1:11" s="1" customFormat="1" ht="14.25" customHeight="1">
      <c r="A84" s="78" t="s">
        <v>71</v>
      </c>
      <c r="B84" s="78"/>
      <c r="C84" s="78"/>
      <c r="D84" s="78"/>
      <c r="E84" s="78"/>
      <c r="F84" s="78"/>
      <c r="G84" s="78"/>
      <c r="H84" s="4"/>
      <c r="I84" s="5"/>
      <c r="J84" s="5"/>
      <c r="K84" s="5"/>
    </row>
    <row r="85" spans="1:11" s="1" customFormat="1" ht="13.5" customHeight="1">
      <c r="A85" s="78"/>
      <c r="B85" s="78"/>
      <c r="C85" s="78"/>
      <c r="D85" s="78"/>
      <c r="E85" s="78"/>
      <c r="F85" s="78"/>
      <c r="G85" s="78"/>
      <c r="H85" s="4"/>
      <c r="I85" s="5"/>
      <c r="J85" s="5"/>
      <c r="K85" s="5"/>
    </row>
    <row r="86" spans="1:64" ht="36.75" customHeight="1">
      <c r="A86" s="79" t="s">
        <v>72</v>
      </c>
      <c r="B86" s="79"/>
      <c r="C86" s="79"/>
      <c r="D86" s="79"/>
      <c r="E86" s="79"/>
      <c r="F86" s="79"/>
      <c r="G86" s="79"/>
      <c r="H86" s="80"/>
      <c r="I86" s="80"/>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11" s="1" customFormat="1" ht="18.75" customHeight="1">
      <c r="A87" s="78" t="s">
        <v>73</v>
      </c>
      <c r="B87" s="78"/>
      <c r="C87" s="78"/>
      <c r="D87" s="78"/>
      <c r="E87" s="78"/>
      <c r="F87" s="78"/>
      <c r="G87" s="78"/>
      <c r="H87" s="4"/>
      <c r="I87" s="5"/>
      <c r="J87" s="5"/>
      <c r="K87" s="5"/>
    </row>
    <row r="88" spans="1:11" s="1" customFormat="1" ht="14.25">
      <c r="A88" s="28"/>
      <c r="B88" s="28"/>
      <c r="C88" s="28"/>
      <c r="D88" s="28"/>
      <c r="E88" s="28"/>
      <c r="F88" s="28"/>
      <c r="G88" s="28"/>
      <c r="H88" s="4"/>
      <c r="I88" s="5"/>
      <c r="J88" s="5"/>
      <c r="K88" s="5"/>
    </row>
    <row r="89" spans="1:11" s="1" customFormat="1" ht="14.25" customHeight="1">
      <c r="A89" s="81" t="s">
        <v>74</v>
      </c>
      <c r="B89" s="81"/>
      <c r="C89" s="81"/>
      <c r="D89" s="81"/>
      <c r="E89" s="81"/>
      <c r="F89" s="81"/>
      <c r="G89" s="81"/>
      <c r="H89" s="4"/>
      <c r="I89" s="5"/>
      <c r="J89" s="5"/>
      <c r="K89" s="5"/>
    </row>
    <row r="90" spans="1:11" s="1" customFormat="1" ht="13.5" customHeight="1">
      <c r="A90" s="13"/>
      <c r="B90" s="33"/>
      <c r="C90" s="33"/>
      <c r="D90" s="33"/>
      <c r="E90" s="33"/>
      <c r="F90" s="33"/>
      <c r="G90" s="33"/>
      <c r="H90" s="4"/>
      <c r="I90" s="5"/>
      <c r="J90" s="5"/>
      <c r="K90" s="5"/>
    </row>
    <row r="91" spans="1:11" s="1" customFormat="1" ht="14.25" customHeight="1">
      <c r="A91" s="82" t="s">
        <v>75</v>
      </c>
      <c r="B91" s="82" t="s">
        <v>76</v>
      </c>
      <c r="C91" s="82"/>
      <c r="D91" s="82"/>
      <c r="E91" s="82"/>
      <c r="F91" s="83" t="s">
        <v>39</v>
      </c>
      <c r="G91" s="83"/>
      <c r="H91" s="4"/>
      <c r="I91" s="5"/>
      <c r="J91" s="5"/>
      <c r="K91" s="5"/>
    </row>
    <row r="92" spans="1:11" s="1" customFormat="1" ht="14.25" customHeight="1">
      <c r="A92" s="84" t="s">
        <v>6</v>
      </c>
      <c r="B92" s="85" t="s">
        <v>77</v>
      </c>
      <c r="C92" s="85"/>
      <c r="D92" s="85"/>
      <c r="E92" s="85"/>
      <c r="F92" s="86">
        <f>(22.2*22)-(F46*6%)</f>
        <v>407.8968</v>
      </c>
      <c r="G92" s="86"/>
      <c r="H92" s="4"/>
      <c r="I92" s="5"/>
      <c r="J92" s="5"/>
      <c r="K92" s="5"/>
    </row>
    <row r="93" spans="1:11" s="1" customFormat="1" ht="30" customHeight="1">
      <c r="A93" s="84" t="s">
        <v>9</v>
      </c>
      <c r="B93" s="85" t="s">
        <v>78</v>
      </c>
      <c r="C93" s="85"/>
      <c r="D93" s="85"/>
      <c r="E93" s="85"/>
      <c r="F93" s="86">
        <f>(8.42*22)</f>
        <v>185.24</v>
      </c>
      <c r="G93" s="86"/>
      <c r="H93" s="4"/>
      <c r="I93" s="5"/>
      <c r="J93" s="5"/>
      <c r="K93" s="5"/>
    </row>
    <row r="94" spans="1:11" s="1" customFormat="1" ht="30" customHeight="1">
      <c r="A94" s="84" t="s">
        <v>12</v>
      </c>
      <c r="B94" s="175" t="s">
        <v>79</v>
      </c>
      <c r="C94" s="175"/>
      <c r="D94" s="175"/>
      <c r="E94" s="175"/>
      <c r="F94" s="88">
        <v>114.39</v>
      </c>
      <c r="G94" s="88"/>
      <c r="H94" s="4"/>
      <c r="I94" s="5"/>
      <c r="J94" s="5"/>
      <c r="K94" s="5"/>
    </row>
    <row r="95" spans="1:11" s="1" customFormat="1" ht="33" customHeight="1">
      <c r="A95" s="89" t="s">
        <v>15</v>
      </c>
      <c r="B95" s="90" t="s">
        <v>80</v>
      </c>
      <c r="C95" s="90"/>
      <c r="D95" s="90"/>
      <c r="E95" s="90"/>
      <c r="F95" s="86">
        <v>66.15</v>
      </c>
      <c r="G95" s="86"/>
      <c r="H95" s="4"/>
      <c r="I95" s="5"/>
      <c r="J95" s="5"/>
      <c r="K95" s="5"/>
    </row>
    <row r="96" spans="1:11" s="1" customFormat="1" ht="14.25" customHeight="1">
      <c r="A96" s="84" t="s">
        <v>62</v>
      </c>
      <c r="B96" s="90" t="s">
        <v>81</v>
      </c>
      <c r="C96" s="90"/>
      <c r="D96" s="90"/>
      <c r="E96" s="90"/>
      <c r="F96" s="91"/>
      <c r="G96" s="91"/>
      <c r="H96" s="4"/>
      <c r="I96" s="5"/>
      <c r="J96" s="5"/>
      <c r="K96" s="5"/>
    </row>
    <row r="97" spans="1:11" s="1" customFormat="1" ht="27.75" customHeight="1">
      <c r="A97" s="76" t="s">
        <v>41</v>
      </c>
      <c r="B97" s="76"/>
      <c r="C97" s="76"/>
      <c r="D97" s="76"/>
      <c r="E97" s="76"/>
      <c r="F97" s="92">
        <f>SUM(F92:F96)</f>
        <v>773.6768</v>
      </c>
      <c r="G97" s="92"/>
      <c r="H97" s="4"/>
      <c r="I97" s="5"/>
      <c r="J97" s="5"/>
      <c r="K97" s="5"/>
    </row>
    <row r="98" spans="1:11" s="1" customFormat="1" ht="10.5" customHeight="1">
      <c r="A98" s="24"/>
      <c r="B98" s="24"/>
      <c r="C98" s="24"/>
      <c r="D98" s="24"/>
      <c r="E98" s="24"/>
      <c r="F98" s="24"/>
      <c r="G98" s="24"/>
      <c r="H98" s="4"/>
      <c r="I98" s="5"/>
      <c r="J98" s="5"/>
      <c r="K98" s="5"/>
    </row>
    <row r="99" spans="1:11" ht="14.25" customHeight="1">
      <c r="A99" s="78" t="s">
        <v>82</v>
      </c>
      <c r="B99" s="78"/>
      <c r="C99" s="78"/>
      <c r="D99" s="78"/>
      <c r="E99" s="78"/>
      <c r="F99" s="78"/>
      <c r="G99" s="78"/>
      <c r="H99" s="4"/>
      <c r="I99" s="5"/>
      <c r="J99" s="5"/>
      <c r="K99" s="5"/>
    </row>
    <row r="100" spans="1:11" s="1" customFormat="1" ht="12" customHeight="1">
      <c r="A100" s="93"/>
      <c r="B100" s="93"/>
      <c r="C100" s="93"/>
      <c r="D100" s="93"/>
      <c r="E100" s="93"/>
      <c r="F100" s="93"/>
      <c r="G100" s="93"/>
      <c r="H100" s="4"/>
      <c r="I100" s="5"/>
      <c r="J100" s="5"/>
      <c r="K100" s="5"/>
    </row>
    <row r="101" spans="1:11" s="1" customFormat="1" ht="15.75" customHeight="1">
      <c r="A101" s="78" t="s">
        <v>83</v>
      </c>
      <c r="B101" s="78"/>
      <c r="C101" s="78"/>
      <c r="D101" s="78"/>
      <c r="E101" s="78"/>
      <c r="F101" s="78"/>
      <c r="G101" s="78"/>
      <c r="H101" s="4"/>
      <c r="I101" s="5"/>
      <c r="J101" s="5"/>
      <c r="K101" s="5"/>
    </row>
    <row r="102" spans="1:11" s="1" customFormat="1" ht="12" customHeight="1">
      <c r="A102" s="78"/>
      <c r="B102" s="78"/>
      <c r="C102" s="78"/>
      <c r="D102" s="78"/>
      <c r="E102" s="78"/>
      <c r="F102" s="78"/>
      <c r="G102" s="78"/>
      <c r="H102" s="4"/>
      <c r="I102" s="5"/>
      <c r="J102" s="5"/>
      <c r="K102" s="5"/>
    </row>
    <row r="103" spans="1:11" s="1" customFormat="1" ht="11.25" customHeight="1">
      <c r="A103" s="94"/>
      <c r="B103" s="94"/>
      <c r="C103" s="94"/>
      <c r="D103" s="94"/>
      <c r="E103" s="94"/>
      <c r="F103" s="94"/>
      <c r="G103" s="94"/>
      <c r="H103" s="4"/>
      <c r="I103" s="5"/>
      <c r="J103" s="5"/>
      <c r="K103" s="5"/>
    </row>
    <row r="104" spans="1:11" ht="27" customHeight="1">
      <c r="A104" s="66" t="s">
        <v>84</v>
      </c>
      <c r="B104" s="66"/>
      <c r="C104" s="66"/>
      <c r="D104" s="66"/>
      <c r="E104" s="66"/>
      <c r="F104" s="66"/>
      <c r="G104" s="66"/>
      <c r="H104" s="4"/>
      <c r="I104" s="5"/>
      <c r="J104" s="5"/>
      <c r="K104" s="5"/>
    </row>
    <row r="105" spans="1:11" s="1" customFormat="1" ht="13.5" customHeight="1">
      <c r="A105" s="5"/>
      <c r="B105" s="93"/>
      <c r="C105" s="93"/>
      <c r="D105" s="93"/>
      <c r="E105" s="93"/>
      <c r="F105" s="93"/>
      <c r="G105" s="93"/>
      <c r="H105" s="4"/>
      <c r="I105" s="5"/>
      <c r="J105" s="5"/>
      <c r="K105" s="5"/>
    </row>
    <row r="106" spans="1:11" ht="14.25" customHeight="1">
      <c r="A106" s="27" t="s">
        <v>85</v>
      </c>
      <c r="B106" s="27"/>
      <c r="C106" s="27"/>
      <c r="D106" s="27"/>
      <c r="E106" s="27"/>
      <c r="F106" s="27"/>
      <c r="G106" s="27"/>
      <c r="H106" s="4"/>
      <c r="I106" s="5"/>
      <c r="J106" s="5"/>
      <c r="K106" s="5"/>
    </row>
    <row r="107" spans="1:11" s="1" customFormat="1" ht="13.5" customHeight="1">
      <c r="A107" s="5"/>
      <c r="B107" s="5"/>
      <c r="C107" s="5"/>
      <c r="D107" s="5"/>
      <c r="E107" s="5"/>
      <c r="F107" s="5"/>
      <c r="G107" s="5"/>
      <c r="H107" s="4"/>
      <c r="I107" s="5"/>
      <c r="J107" s="5"/>
      <c r="K107" s="5"/>
    </row>
    <row r="108" spans="1:11" s="1" customFormat="1" ht="13.5" customHeight="1">
      <c r="A108" s="70">
        <v>2</v>
      </c>
      <c r="B108" s="95" t="s">
        <v>86</v>
      </c>
      <c r="C108" s="95"/>
      <c r="D108" s="95"/>
      <c r="E108" s="95"/>
      <c r="F108" s="70" t="s">
        <v>39</v>
      </c>
      <c r="G108" s="70"/>
      <c r="H108" s="4"/>
      <c r="I108" s="5"/>
      <c r="J108" s="5"/>
      <c r="K108" s="5"/>
    </row>
    <row r="109" spans="1:11" s="1" customFormat="1" ht="25.5" customHeight="1">
      <c r="A109" s="72" t="s">
        <v>45</v>
      </c>
      <c r="B109" s="36" t="s">
        <v>46</v>
      </c>
      <c r="C109" s="36"/>
      <c r="D109" s="36"/>
      <c r="E109" s="36"/>
      <c r="F109" s="96">
        <f>G59</f>
        <v>260.830368</v>
      </c>
      <c r="G109" s="96"/>
      <c r="H109" s="4"/>
      <c r="I109" s="5"/>
      <c r="J109" s="5"/>
      <c r="K109" s="5"/>
    </row>
    <row r="110" spans="1:11" s="1" customFormat="1" ht="13.5" customHeight="1">
      <c r="A110" s="72" t="s">
        <v>55</v>
      </c>
      <c r="B110" s="36" t="s">
        <v>56</v>
      </c>
      <c r="C110" s="36"/>
      <c r="D110" s="36"/>
      <c r="E110" s="36"/>
      <c r="F110" s="96">
        <f>G80</f>
        <v>589.7385354240001</v>
      </c>
      <c r="G110" s="96"/>
      <c r="H110" s="4"/>
      <c r="I110" s="5"/>
      <c r="J110" s="5"/>
      <c r="K110" s="5"/>
    </row>
    <row r="111" spans="1:11" s="1" customFormat="1" ht="13.5" customHeight="1">
      <c r="A111" s="72" t="s">
        <v>75</v>
      </c>
      <c r="B111" s="36" t="s">
        <v>76</v>
      </c>
      <c r="C111" s="36"/>
      <c r="D111" s="36"/>
      <c r="E111" s="36"/>
      <c r="F111" s="96">
        <f>F97</f>
        <v>773.6768</v>
      </c>
      <c r="G111" s="96"/>
      <c r="H111" s="4"/>
      <c r="I111" s="5"/>
      <c r="J111" s="5"/>
      <c r="K111" s="5"/>
    </row>
    <row r="112" spans="1:11" s="1" customFormat="1" ht="14.25" customHeight="1">
      <c r="A112" s="95" t="s">
        <v>41</v>
      </c>
      <c r="B112" s="95"/>
      <c r="C112" s="95"/>
      <c r="D112" s="95"/>
      <c r="E112" s="95"/>
      <c r="F112" s="97">
        <f>F109+F110+F111</f>
        <v>1624.245703424</v>
      </c>
      <c r="G112" s="97"/>
      <c r="H112" s="4"/>
      <c r="I112" s="5"/>
      <c r="J112" s="5"/>
      <c r="K112" s="5"/>
    </row>
    <row r="113" spans="1:11" s="1" customFormat="1" ht="14.25">
      <c r="A113" s="33"/>
      <c r="B113" s="33"/>
      <c r="C113" s="33"/>
      <c r="D113" s="33"/>
      <c r="E113" s="33"/>
      <c r="F113" s="33"/>
      <c r="G113" s="33"/>
      <c r="H113" s="4"/>
      <c r="I113" s="5"/>
      <c r="J113" s="5"/>
      <c r="K113" s="5"/>
    </row>
    <row r="114" spans="1:11" s="1" customFormat="1" ht="14.25">
      <c r="A114" s="53" t="s">
        <v>87</v>
      </c>
      <c r="B114" s="53"/>
      <c r="C114" s="53"/>
      <c r="D114" s="53"/>
      <c r="E114" s="53"/>
      <c r="F114" s="53"/>
      <c r="G114" s="53"/>
      <c r="H114" s="4"/>
      <c r="I114" s="5"/>
      <c r="J114" s="5"/>
      <c r="K114" s="5"/>
    </row>
    <row r="115" spans="1:9" s="1" customFormat="1" ht="13.5" customHeight="1">
      <c r="A115" s="5"/>
      <c r="B115" s="33"/>
      <c r="C115" s="33"/>
      <c r="D115" s="33"/>
      <c r="E115" s="33"/>
      <c r="F115" s="33"/>
      <c r="G115" s="33"/>
      <c r="H115" s="4"/>
      <c r="I115" s="5"/>
    </row>
    <row r="116" spans="1:9" s="1" customFormat="1" ht="13.5" customHeight="1">
      <c r="A116" s="56">
        <v>3</v>
      </c>
      <c r="B116" s="56" t="s">
        <v>88</v>
      </c>
      <c r="C116" s="56"/>
      <c r="D116" s="56"/>
      <c r="E116" s="56"/>
      <c r="F116" s="56" t="s">
        <v>47</v>
      </c>
      <c r="G116" s="56" t="s">
        <v>39</v>
      </c>
      <c r="H116" s="4"/>
      <c r="I116" s="5"/>
    </row>
    <row r="117" spans="1:9" s="1" customFormat="1" ht="14.25" customHeight="1">
      <c r="A117" s="57" t="s">
        <v>6</v>
      </c>
      <c r="B117" s="98" t="s">
        <v>89</v>
      </c>
      <c r="C117" s="98"/>
      <c r="D117" s="98"/>
      <c r="E117" s="98"/>
      <c r="F117" s="99">
        <v>0.004200000000000001</v>
      </c>
      <c r="G117" s="100">
        <f aca="true" t="shared" si="0" ref="G117:G121">$F$47*F117</f>
        <v>5.635224000000001</v>
      </c>
      <c r="H117" s="4"/>
      <c r="I117" s="5"/>
    </row>
    <row r="118" spans="1:9" s="1" customFormat="1" ht="14.25" customHeight="1">
      <c r="A118" s="14" t="s">
        <v>9</v>
      </c>
      <c r="B118" s="98" t="s">
        <v>90</v>
      </c>
      <c r="C118" s="98"/>
      <c r="D118" s="98"/>
      <c r="E118" s="98"/>
      <c r="F118" s="101">
        <f>0.08*F117</f>
        <v>0.00033600000000000004</v>
      </c>
      <c r="G118" s="100">
        <f t="shared" si="0"/>
        <v>0.45081792000000004</v>
      </c>
      <c r="H118" s="4"/>
      <c r="I118" s="5"/>
    </row>
    <row r="119" spans="1:9" s="1" customFormat="1" ht="26.25" customHeight="1">
      <c r="A119" s="14" t="s">
        <v>12</v>
      </c>
      <c r="B119" s="98" t="s">
        <v>91</v>
      </c>
      <c r="C119" s="98"/>
      <c r="D119" s="98"/>
      <c r="E119" s="98"/>
      <c r="F119" s="101">
        <v>0.04</v>
      </c>
      <c r="G119" s="100">
        <f t="shared" si="0"/>
        <v>53.668800000000005</v>
      </c>
      <c r="H119" s="4"/>
      <c r="I119" s="5"/>
    </row>
    <row r="120" spans="1:9" s="1" customFormat="1" ht="14.25" customHeight="1">
      <c r="A120" s="14" t="s">
        <v>15</v>
      </c>
      <c r="B120" s="98" t="s">
        <v>92</v>
      </c>
      <c r="C120" s="98"/>
      <c r="D120" s="98"/>
      <c r="E120" s="98"/>
      <c r="F120" s="101">
        <v>0.0194</v>
      </c>
      <c r="G120" s="100">
        <f t="shared" si="0"/>
        <v>26.029368</v>
      </c>
      <c r="H120" s="4"/>
      <c r="I120" s="5"/>
    </row>
    <row r="121" spans="1:9" s="1" customFormat="1" ht="24.75" customHeight="1">
      <c r="A121" s="14" t="s">
        <v>62</v>
      </c>
      <c r="B121" s="98" t="s">
        <v>93</v>
      </c>
      <c r="C121" s="98"/>
      <c r="D121" s="98"/>
      <c r="E121" s="98"/>
      <c r="F121" s="101">
        <f>F120*F80</f>
        <v>0.007139200000000001</v>
      </c>
      <c r="G121" s="100">
        <f t="shared" si="0"/>
        <v>9.578807424</v>
      </c>
      <c r="H121" s="4"/>
      <c r="I121" s="5"/>
    </row>
    <row r="122" spans="1:9" s="1" customFormat="1" ht="13.5" customHeight="1">
      <c r="A122" s="102"/>
      <c r="B122" s="82" t="s">
        <v>94</v>
      </c>
      <c r="C122" s="82"/>
      <c r="D122" s="82"/>
      <c r="E122" s="82"/>
      <c r="F122" s="103">
        <f>SUM(F117:F121)</f>
        <v>0.0710752</v>
      </c>
      <c r="G122" s="104">
        <f>SUM(G117:G121)</f>
        <v>95.36301734400001</v>
      </c>
      <c r="H122" s="4"/>
      <c r="I122" s="5"/>
    </row>
    <row r="123" spans="1:9" s="1" customFormat="1" ht="13.5" customHeight="1">
      <c r="A123" s="105"/>
      <c r="B123" s="106"/>
      <c r="C123" s="106"/>
      <c r="D123" s="106"/>
      <c r="E123" s="106"/>
      <c r="F123" s="107"/>
      <c r="G123" s="108"/>
      <c r="H123" s="4"/>
      <c r="I123" s="5"/>
    </row>
    <row r="124" spans="1:9" s="1" customFormat="1" ht="13.5" customHeight="1">
      <c r="A124" s="78" t="s">
        <v>95</v>
      </c>
      <c r="B124" s="78"/>
      <c r="C124" s="78"/>
      <c r="D124" s="78"/>
      <c r="E124" s="78"/>
      <c r="F124" s="78"/>
      <c r="G124" s="78"/>
      <c r="H124" s="4"/>
      <c r="I124" s="5"/>
    </row>
    <row r="125" spans="1:9" s="1" customFormat="1" ht="13.5" customHeight="1">
      <c r="A125" s="78"/>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105"/>
      <c r="B128" s="106"/>
      <c r="C128" s="106"/>
      <c r="D128" s="106"/>
      <c r="E128" s="106"/>
      <c r="F128" s="107"/>
      <c r="G128" s="109"/>
      <c r="H128" s="4"/>
      <c r="I128" s="5"/>
    </row>
    <row r="129" spans="1:9" s="1" customFormat="1" ht="57.75" customHeight="1">
      <c r="A129" s="110" t="s">
        <v>96</v>
      </c>
      <c r="B129" s="110"/>
      <c r="C129" s="110"/>
      <c r="D129" s="110"/>
      <c r="E129" s="110"/>
      <c r="F129" s="110"/>
      <c r="G129" s="110"/>
      <c r="H129" s="4"/>
      <c r="I129" s="5"/>
    </row>
    <row r="130" spans="1:9" s="1" customFormat="1" ht="80.25" customHeight="1">
      <c r="A130" s="111" t="s">
        <v>97</v>
      </c>
      <c r="B130" s="111"/>
      <c r="C130" s="111"/>
      <c r="D130" s="111"/>
      <c r="E130" s="111"/>
      <c r="F130" s="111"/>
      <c r="G130" s="111"/>
      <c r="H130" s="4"/>
      <c r="I130" s="5"/>
    </row>
    <row r="131" spans="1:9" s="1" customFormat="1" ht="15" customHeight="1">
      <c r="A131" s="110"/>
      <c r="B131" s="106"/>
      <c r="C131" s="106"/>
      <c r="D131" s="106"/>
      <c r="E131" s="106"/>
      <c r="F131" s="107"/>
      <c r="G131" s="109"/>
      <c r="H131" s="4"/>
      <c r="I131" s="5"/>
    </row>
    <row r="132" spans="1:11" s="1" customFormat="1" ht="15.75" customHeight="1">
      <c r="A132" s="53" t="s">
        <v>98</v>
      </c>
      <c r="B132" s="53"/>
      <c r="C132" s="53"/>
      <c r="D132" s="53"/>
      <c r="E132" s="53"/>
      <c r="F132" s="53"/>
      <c r="G132" s="53"/>
      <c r="H132" s="4"/>
      <c r="I132" s="112"/>
      <c r="J132" s="113"/>
      <c r="K132" s="5"/>
    </row>
    <row r="133" spans="1:11" s="1" customFormat="1" ht="14.25">
      <c r="A133" s="114"/>
      <c r="B133" s="114"/>
      <c r="C133" s="114"/>
      <c r="D133" s="114"/>
      <c r="E133" s="114"/>
      <c r="F133" s="114"/>
      <c r="G133" s="114"/>
      <c r="H133" s="4"/>
      <c r="I133" s="5"/>
      <c r="J133" s="5"/>
      <c r="K133" s="5"/>
    </row>
    <row r="134" spans="1:11" s="1" customFormat="1" ht="24.75" customHeight="1">
      <c r="A134" s="66" t="s">
        <v>99</v>
      </c>
      <c r="B134" s="66"/>
      <c r="C134" s="66"/>
      <c r="D134" s="66"/>
      <c r="E134" s="66"/>
      <c r="F134" s="66"/>
      <c r="G134" s="66"/>
      <c r="H134" s="4"/>
      <c r="I134" s="5"/>
      <c r="J134" s="5"/>
      <c r="K134" s="5"/>
    </row>
    <row r="135" spans="1:11" s="1" customFormat="1" ht="14.25" customHeight="1">
      <c r="A135" s="114"/>
      <c r="B135" s="114"/>
      <c r="C135" s="114"/>
      <c r="D135" s="114"/>
      <c r="E135" s="114"/>
      <c r="F135" s="114"/>
      <c r="G135" s="114"/>
      <c r="H135" s="4"/>
      <c r="I135" s="5"/>
      <c r="J135" s="5"/>
      <c r="K135" s="5"/>
    </row>
    <row r="136" spans="1:11" s="1" customFormat="1" ht="13.5" customHeight="1">
      <c r="A136" s="68" t="s">
        <v>100</v>
      </c>
      <c r="B136" s="68"/>
      <c r="C136" s="68"/>
      <c r="D136" s="68"/>
      <c r="E136" s="68"/>
      <c r="F136" s="68"/>
      <c r="G136" s="115">
        <f>(F47+F112+G122)</f>
        <v>3061.328720768</v>
      </c>
      <c r="H136" s="4"/>
      <c r="I136" s="5"/>
      <c r="J136" s="5"/>
      <c r="K136" s="5"/>
    </row>
    <row r="137" spans="1:11" s="1" customFormat="1" ht="14.25" customHeight="1">
      <c r="A137" s="114"/>
      <c r="B137" s="114"/>
      <c r="C137" s="114"/>
      <c r="D137" s="114"/>
      <c r="E137" s="114"/>
      <c r="F137" s="114"/>
      <c r="G137" s="116"/>
      <c r="H137" s="4"/>
      <c r="I137" s="5"/>
      <c r="J137" s="5"/>
      <c r="K137" s="5"/>
    </row>
    <row r="138" spans="1:11" s="1" customFormat="1" ht="15.75" customHeight="1">
      <c r="A138" s="81" t="s">
        <v>101</v>
      </c>
      <c r="B138" s="81"/>
      <c r="C138" s="81"/>
      <c r="D138" s="81"/>
      <c r="E138" s="81"/>
      <c r="F138" s="81"/>
      <c r="G138" s="81"/>
      <c r="H138" s="4"/>
      <c r="I138" s="5"/>
      <c r="J138" s="5"/>
      <c r="K138" s="5"/>
    </row>
    <row r="139" spans="1:11" s="1" customFormat="1" ht="14.25">
      <c r="A139" s="114"/>
      <c r="B139" s="114"/>
      <c r="C139" s="114"/>
      <c r="D139" s="114"/>
      <c r="E139" s="114"/>
      <c r="F139" s="114"/>
      <c r="G139" s="114"/>
      <c r="H139" s="4"/>
      <c r="I139" s="5"/>
      <c r="J139" s="5"/>
      <c r="K139" s="5"/>
    </row>
    <row r="140" spans="1:11" s="1" customFormat="1" ht="25.5" customHeight="1">
      <c r="A140" s="56" t="s">
        <v>102</v>
      </c>
      <c r="B140" s="56" t="s">
        <v>103</v>
      </c>
      <c r="C140" s="56"/>
      <c r="D140" s="56"/>
      <c r="E140" s="56"/>
      <c r="F140" s="56"/>
      <c r="G140" s="56" t="s">
        <v>39</v>
      </c>
      <c r="H140" s="4"/>
      <c r="I140" s="5"/>
      <c r="J140" s="5"/>
      <c r="K140" s="5"/>
    </row>
    <row r="141" spans="1:11" s="1" customFormat="1" ht="13.5" customHeight="1">
      <c r="A141" s="14" t="s">
        <v>6</v>
      </c>
      <c r="B141" s="98" t="s">
        <v>104</v>
      </c>
      <c r="C141" s="98"/>
      <c r="D141" s="98"/>
      <c r="E141" s="98"/>
      <c r="F141" s="117">
        <v>0.0833</v>
      </c>
      <c r="G141" s="118">
        <f aca="true" t="shared" si="1" ref="G141:G146">$G$136*F141</f>
        <v>255.0086824399744</v>
      </c>
      <c r="H141" s="4"/>
      <c r="I141" s="119"/>
      <c r="J141" s="5"/>
      <c r="K141" s="5"/>
    </row>
    <row r="142" spans="1:11" s="1" customFormat="1" ht="13.5" customHeight="1">
      <c r="A142" s="120" t="s">
        <v>9</v>
      </c>
      <c r="B142" s="121" t="s">
        <v>103</v>
      </c>
      <c r="C142" s="121"/>
      <c r="D142" s="121"/>
      <c r="E142" s="121"/>
      <c r="F142" s="61">
        <v>0.0222</v>
      </c>
      <c r="G142" s="118">
        <f t="shared" si="1"/>
        <v>67.9614976010496</v>
      </c>
      <c r="H142" s="4"/>
      <c r="I142" s="122"/>
      <c r="J142" s="5"/>
      <c r="K142" s="5"/>
    </row>
    <row r="143" spans="1:11" s="1" customFormat="1" ht="13.5" customHeight="1">
      <c r="A143" s="120" t="s">
        <v>12</v>
      </c>
      <c r="B143" s="58" t="s">
        <v>105</v>
      </c>
      <c r="C143" s="58"/>
      <c r="D143" s="58"/>
      <c r="E143" s="58"/>
      <c r="F143" s="61">
        <v>0.0004</v>
      </c>
      <c r="G143" s="118">
        <f t="shared" si="1"/>
        <v>1.2245314883072</v>
      </c>
      <c r="H143" s="4"/>
      <c r="I143" s="5"/>
      <c r="J143" s="5"/>
      <c r="K143" s="5"/>
    </row>
    <row r="144" spans="1:11" s="1" customFormat="1" ht="13.5" customHeight="1">
      <c r="A144" s="120" t="s">
        <v>15</v>
      </c>
      <c r="B144" s="58" t="s">
        <v>106</v>
      </c>
      <c r="C144" s="58"/>
      <c r="D144" s="58"/>
      <c r="E144" s="58"/>
      <c r="F144" s="61">
        <v>0.0002</v>
      </c>
      <c r="G144" s="118">
        <f t="shared" si="1"/>
        <v>0.6122657441536</v>
      </c>
      <c r="H144" s="4"/>
      <c r="I144" s="5"/>
      <c r="J144" s="5"/>
      <c r="K144" s="5"/>
    </row>
    <row r="145" spans="1:11" s="1" customFormat="1" ht="13.5" customHeight="1">
      <c r="A145" s="120" t="s">
        <v>62</v>
      </c>
      <c r="B145" s="58" t="s">
        <v>107</v>
      </c>
      <c r="C145" s="58"/>
      <c r="D145" s="58"/>
      <c r="E145" s="58"/>
      <c r="F145" s="61">
        <v>0.0014000000000000002</v>
      </c>
      <c r="G145" s="118">
        <f t="shared" si="1"/>
        <v>4.2858602090752</v>
      </c>
      <c r="H145" s="4"/>
      <c r="I145" s="5"/>
      <c r="J145" s="5"/>
      <c r="K145" s="5"/>
    </row>
    <row r="146" spans="1:11" s="1" customFormat="1" ht="13.5" customHeight="1">
      <c r="A146" s="123" t="s">
        <v>64</v>
      </c>
      <c r="B146" s="58" t="s">
        <v>108</v>
      </c>
      <c r="C146" s="58"/>
      <c r="D146" s="58"/>
      <c r="E146" s="58"/>
      <c r="F146" s="124">
        <v>0.0166</v>
      </c>
      <c r="G146" s="118">
        <f t="shared" si="1"/>
        <v>50.8180567647488</v>
      </c>
      <c r="H146" s="4"/>
      <c r="I146" s="5"/>
      <c r="J146" s="5"/>
      <c r="K146" s="5"/>
    </row>
    <row r="147" spans="1:11" s="1" customFormat="1" ht="13.5" customHeight="1">
      <c r="A147" s="102"/>
      <c r="B147" s="82" t="s">
        <v>94</v>
      </c>
      <c r="C147" s="82"/>
      <c r="D147" s="82"/>
      <c r="E147" s="82"/>
      <c r="F147" s="103">
        <f>SUM(F141:F146)</f>
        <v>0.1241</v>
      </c>
      <c r="G147" s="104">
        <f>SUM(G141:G146)</f>
        <v>379.9108942473088</v>
      </c>
      <c r="H147" s="4"/>
      <c r="I147" s="5"/>
      <c r="J147" s="5"/>
      <c r="K147" s="5"/>
    </row>
    <row r="148" spans="1:11" ht="14.25" customHeight="1">
      <c r="A148" s="5"/>
      <c r="B148" s="5"/>
      <c r="C148" s="5"/>
      <c r="D148" s="5"/>
      <c r="E148" s="5"/>
      <c r="F148" s="5"/>
      <c r="G148" s="5"/>
      <c r="H148" s="4"/>
      <c r="I148" s="5"/>
      <c r="J148" s="5"/>
      <c r="K148" s="5"/>
    </row>
    <row r="149" spans="1:11" s="1" customFormat="1" ht="13.5" customHeight="1">
      <c r="A149" s="66" t="s">
        <v>109</v>
      </c>
      <c r="B149" s="66"/>
      <c r="C149" s="66"/>
      <c r="D149" s="66"/>
      <c r="E149" s="66"/>
      <c r="F149" s="66"/>
      <c r="G149" s="66"/>
      <c r="H149" s="4"/>
      <c r="I149" s="5"/>
      <c r="J149" s="5"/>
      <c r="K149" s="5"/>
    </row>
    <row r="150" spans="1:11" s="1" customFormat="1" ht="21" customHeight="1">
      <c r="A150" s="66"/>
      <c r="B150" s="66"/>
      <c r="C150" s="66"/>
      <c r="D150" s="66"/>
      <c r="E150" s="66"/>
      <c r="F150" s="66"/>
      <c r="G150" s="66"/>
      <c r="H150" s="4"/>
      <c r="I150" s="5"/>
      <c r="J150" s="5"/>
      <c r="K150" s="5"/>
    </row>
    <row r="151" spans="1:11" s="1" customFormat="1" ht="108.75" customHeight="1">
      <c r="A151" s="125" t="s">
        <v>110</v>
      </c>
      <c r="B151" s="125"/>
      <c r="C151" s="125"/>
      <c r="D151" s="125"/>
      <c r="E151" s="125"/>
      <c r="F151" s="125"/>
      <c r="G151" s="125"/>
      <c r="H151" s="4"/>
      <c r="I151" s="5"/>
      <c r="J151" s="5"/>
      <c r="K151" s="5"/>
    </row>
    <row r="152" spans="1:11" s="1" customFormat="1" ht="92.25" customHeight="1">
      <c r="A152" s="125" t="s">
        <v>111</v>
      </c>
      <c r="B152" s="125"/>
      <c r="C152" s="125"/>
      <c r="D152" s="125"/>
      <c r="E152" s="125"/>
      <c r="F152" s="125"/>
      <c r="G152" s="125"/>
      <c r="H152" s="4"/>
      <c r="I152" s="5"/>
      <c r="J152" s="5"/>
      <c r="K152" s="5"/>
    </row>
    <row r="153" spans="1:11" s="1" customFormat="1" ht="147" customHeight="1">
      <c r="A153" s="125" t="s">
        <v>112</v>
      </c>
      <c r="B153" s="125"/>
      <c r="C153" s="125"/>
      <c r="D153" s="125"/>
      <c r="E153" s="125"/>
      <c r="F153" s="125"/>
      <c r="G153" s="125"/>
      <c r="H153" s="4"/>
      <c r="I153" s="5"/>
      <c r="J153" s="5"/>
      <c r="K153" s="5"/>
    </row>
    <row r="154" spans="1:11" s="1" customFormat="1" ht="215.25" customHeight="1">
      <c r="A154" s="125" t="s">
        <v>113</v>
      </c>
      <c r="B154" s="125"/>
      <c r="C154" s="125"/>
      <c r="D154" s="125"/>
      <c r="E154" s="125"/>
      <c r="F154" s="125"/>
      <c r="G154" s="125"/>
      <c r="H154" s="4"/>
      <c r="I154" s="5"/>
      <c r="J154" s="5"/>
      <c r="K154" s="5"/>
    </row>
    <row r="155" spans="1:11" s="1" customFormat="1" ht="179.25" customHeight="1">
      <c r="A155" s="125" t="s">
        <v>114</v>
      </c>
      <c r="B155" s="125"/>
      <c r="C155" s="125"/>
      <c r="D155" s="125"/>
      <c r="E155" s="125"/>
      <c r="F155" s="125"/>
      <c r="G155" s="125"/>
      <c r="H155" s="4"/>
      <c r="I155" s="5"/>
      <c r="J155" s="5"/>
      <c r="K155" s="5"/>
    </row>
    <row r="156" spans="1:11" s="1" customFormat="1" ht="66.75" customHeight="1">
      <c r="A156" s="125" t="s">
        <v>115</v>
      </c>
      <c r="B156" s="125"/>
      <c r="C156" s="125"/>
      <c r="D156" s="125"/>
      <c r="E156" s="125"/>
      <c r="F156" s="125"/>
      <c r="G156" s="125"/>
      <c r="H156" s="4"/>
      <c r="I156" s="5"/>
      <c r="J156" s="5"/>
      <c r="K156" s="5"/>
    </row>
    <row r="157" spans="1:11" s="1" customFormat="1" ht="13.5" customHeight="1">
      <c r="A157" s="126"/>
      <c r="B157" s="5"/>
      <c r="C157" s="5"/>
      <c r="D157" s="5"/>
      <c r="E157" s="5"/>
      <c r="F157" s="5"/>
      <c r="G157" s="5"/>
      <c r="H157" s="4"/>
      <c r="I157" s="5"/>
      <c r="J157" s="5"/>
      <c r="K157" s="5"/>
    </row>
    <row r="158" spans="1:11" s="1" customFormat="1" ht="15.75" customHeight="1">
      <c r="A158" s="81" t="s">
        <v>116</v>
      </c>
      <c r="B158" s="81"/>
      <c r="C158" s="81"/>
      <c r="D158" s="81"/>
      <c r="E158" s="81"/>
      <c r="F158" s="81"/>
      <c r="G158" s="81"/>
      <c r="H158" s="4"/>
      <c r="I158" s="5"/>
      <c r="J158" s="127"/>
      <c r="K158" s="5"/>
    </row>
    <row r="159" spans="1:11" s="1" customFormat="1" ht="14.25">
      <c r="A159" s="114"/>
      <c r="B159" s="114"/>
      <c r="C159" s="114"/>
      <c r="D159" s="114"/>
      <c r="E159" s="114"/>
      <c r="F159" s="114"/>
      <c r="G159" s="114"/>
      <c r="H159" s="4"/>
      <c r="I159" s="5"/>
      <c r="J159" s="5"/>
      <c r="K159" s="5"/>
    </row>
    <row r="160" spans="1:11" s="1" customFormat="1" ht="13.5" customHeight="1">
      <c r="A160" s="56" t="s">
        <v>117</v>
      </c>
      <c r="B160" s="56" t="s">
        <v>118</v>
      </c>
      <c r="C160" s="56"/>
      <c r="D160" s="56"/>
      <c r="E160" s="56"/>
      <c r="F160" s="128" t="s">
        <v>47</v>
      </c>
      <c r="G160" s="56" t="s">
        <v>39</v>
      </c>
      <c r="H160" s="4"/>
      <c r="I160" s="5"/>
      <c r="J160" s="5"/>
      <c r="K160" s="5"/>
    </row>
    <row r="161" spans="1:11" s="1" customFormat="1" ht="14.25" customHeight="1">
      <c r="A161" s="48" t="s">
        <v>6</v>
      </c>
      <c r="B161" s="58" t="s">
        <v>119</v>
      </c>
      <c r="C161" s="58"/>
      <c r="D161" s="58"/>
      <c r="E161" s="58"/>
      <c r="F161" s="59">
        <v>0</v>
      </c>
      <c r="G161" s="129">
        <f>G136*F161</f>
        <v>0</v>
      </c>
      <c r="H161" s="4"/>
      <c r="I161" s="5"/>
      <c r="J161" s="5"/>
      <c r="K161" s="5"/>
    </row>
    <row r="162" spans="1:11" s="1" customFormat="1" ht="13.5" customHeight="1">
      <c r="A162" s="21" t="s">
        <v>120</v>
      </c>
      <c r="B162" s="21"/>
      <c r="C162" s="21"/>
      <c r="D162" s="21"/>
      <c r="E162" s="21"/>
      <c r="F162" s="103">
        <v>0</v>
      </c>
      <c r="G162" s="130">
        <f>G161</f>
        <v>0</v>
      </c>
      <c r="H162" s="4"/>
      <c r="I162" s="5"/>
      <c r="J162" s="5"/>
      <c r="K162" s="5"/>
    </row>
    <row r="163" spans="1:11" s="1" customFormat="1" ht="13.5" customHeight="1">
      <c r="A163" s="65" t="s">
        <v>121</v>
      </c>
      <c r="B163" s="65"/>
      <c r="C163" s="65"/>
      <c r="D163" s="65"/>
      <c r="E163" s="65"/>
      <c r="F163" s="65"/>
      <c r="G163" s="65"/>
      <c r="H163" s="4"/>
      <c r="I163" s="5"/>
      <c r="J163" s="5"/>
      <c r="K163" s="5"/>
    </row>
    <row r="164" spans="1:11" s="1" customFormat="1" ht="14.25">
      <c r="A164" s="65"/>
      <c r="B164" s="65"/>
      <c r="C164" s="65"/>
      <c r="D164" s="65"/>
      <c r="E164" s="65"/>
      <c r="F164" s="65"/>
      <c r="G164" s="65"/>
      <c r="H164" s="4"/>
      <c r="I164" s="5"/>
      <c r="J164" s="5"/>
      <c r="K164" s="5"/>
    </row>
    <row r="165" spans="1:11" s="1" customFormat="1" ht="14.25">
      <c r="A165" s="131"/>
      <c r="B165" s="12"/>
      <c r="C165" s="12"/>
      <c r="D165" s="12"/>
      <c r="E165" s="12"/>
      <c r="F165" s="132"/>
      <c r="G165" s="133"/>
      <c r="H165" s="4"/>
      <c r="I165" s="5"/>
      <c r="J165" s="5"/>
      <c r="K165" s="5"/>
    </row>
    <row r="166" spans="1:11" s="1" customFormat="1" ht="13.5" customHeight="1">
      <c r="A166" s="27" t="s">
        <v>122</v>
      </c>
      <c r="B166" s="27"/>
      <c r="C166" s="27"/>
      <c r="D166" s="27"/>
      <c r="E166" s="27"/>
      <c r="F166" s="27"/>
      <c r="G166" s="27"/>
      <c r="H166" s="4"/>
      <c r="I166" s="5"/>
      <c r="J166" s="5"/>
      <c r="K166" s="5"/>
    </row>
    <row r="167" spans="1:11" s="1" customFormat="1" ht="14.25" customHeight="1">
      <c r="A167" s="134"/>
      <c r="B167" s="134"/>
      <c r="C167" s="134"/>
      <c r="D167" s="134"/>
      <c r="E167" s="134"/>
      <c r="F167" s="134"/>
      <c r="G167" s="134"/>
      <c r="H167" s="4"/>
      <c r="I167" s="5"/>
      <c r="J167" s="5"/>
      <c r="K167" s="5"/>
    </row>
    <row r="168" spans="1:11" s="1" customFormat="1" ht="14.25" customHeight="1">
      <c r="A168" s="56">
        <v>4</v>
      </c>
      <c r="B168" s="135" t="s">
        <v>123</v>
      </c>
      <c r="C168" s="135"/>
      <c r="D168" s="135"/>
      <c r="E168" s="135"/>
      <c r="F168" s="21"/>
      <c r="G168" s="56" t="s">
        <v>39</v>
      </c>
      <c r="H168" s="4"/>
      <c r="I168" s="5"/>
      <c r="J168" s="5"/>
      <c r="K168" s="5"/>
    </row>
    <row r="169" spans="1:11" s="1" customFormat="1" ht="13.5" customHeight="1">
      <c r="A169" s="48" t="s">
        <v>102</v>
      </c>
      <c r="B169" s="58" t="s">
        <v>103</v>
      </c>
      <c r="C169" s="58"/>
      <c r="D169" s="58"/>
      <c r="E169" s="58"/>
      <c r="F169" s="59">
        <f>F147</f>
        <v>0.1241</v>
      </c>
      <c r="G169" s="136">
        <f>G147</f>
        <v>379.9108942473088</v>
      </c>
      <c r="H169" s="4"/>
      <c r="I169" s="5"/>
      <c r="J169" s="5"/>
      <c r="K169" s="5"/>
    </row>
    <row r="170" spans="1:11" s="1" customFormat="1" ht="13.5" customHeight="1">
      <c r="A170" s="120" t="s">
        <v>117</v>
      </c>
      <c r="B170" s="58" t="s">
        <v>118</v>
      </c>
      <c r="C170" s="58"/>
      <c r="D170" s="58"/>
      <c r="E170" s="58"/>
      <c r="F170" s="61">
        <f>F162</f>
        <v>0</v>
      </c>
      <c r="G170" s="136">
        <f>G162</f>
        <v>0</v>
      </c>
      <c r="H170" s="4"/>
      <c r="I170" s="5"/>
      <c r="J170" s="5"/>
      <c r="K170" s="5"/>
    </row>
    <row r="171" spans="1:11" s="1" customFormat="1" ht="13.5" customHeight="1">
      <c r="A171" s="102"/>
      <c r="B171" s="82" t="s">
        <v>94</v>
      </c>
      <c r="C171" s="82"/>
      <c r="D171" s="82"/>
      <c r="E171" s="82"/>
      <c r="F171" s="103">
        <f>F169</f>
        <v>0.1241</v>
      </c>
      <c r="G171" s="104">
        <f>G169+G170</f>
        <v>379.9108942473088</v>
      </c>
      <c r="H171" s="4"/>
      <c r="I171" s="5"/>
      <c r="J171" s="5"/>
      <c r="K171" s="5"/>
    </row>
    <row r="172" spans="1:11" ht="14.25" customHeight="1">
      <c r="A172" s="5"/>
      <c r="B172" s="5"/>
      <c r="C172" s="5"/>
      <c r="D172" s="5"/>
      <c r="E172" s="5"/>
      <c r="F172" s="5"/>
      <c r="G172" s="5"/>
      <c r="H172" s="4"/>
      <c r="I172" s="5"/>
      <c r="J172" s="5"/>
      <c r="K172" s="5"/>
    </row>
    <row r="173" spans="1:11" s="1" customFormat="1" ht="15.75" customHeight="1">
      <c r="A173" s="53" t="s">
        <v>124</v>
      </c>
      <c r="B173" s="53"/>
      <c r="C173" s="53"/>
      <c r="D173" s="53"/>
      <c r="E173" s="53"/>
      <c r="F173" s="53"/>
      <c r="G173" s="53"/>
      <c r="H173" s="4"/>
      <c r="I173" s="5"/>
      <c r="J173" s="5"/>
      <c r="K173" s="5"/>
    </row>
    <row r="174" spans="1:11" ht="14.25">
      <c r="A174" s="5"/>
      <c r="B174" s="5"/>
      <c r="C174" s="5"/>
      <c r="D174" s="5"/>
      <c r="E174" s="5"/>
      <c r="F174" s="5"/>
      <c r="G174" s="5"/>
      <c r="H174" s="4"/>
      <c r="I174" s="5"/>
      <c r="J174" s="5"/>
      <c r="K174" s="5"/>
    </row>
    <row r="175" spans="1:11" s="1" customFormat="1" ht="13.5" customHeight="1">
      <c r="A175" s="21">
        <v>5</v>
      </c>
      <c r="B175" s="21" t="s">
        <v>125</v>
      </c>
      <c r="C175" s="21"/>
      <c r="D175" s="21"/>
      <c r="E175" s="21"/>
      <c r="F175" s="21" t="s">
        <v>39</v>
      </c>
      <c r="G175" s="21"/>
      <c r="H175" s="4"/>
      <c r="I175" s="5"/>
      <c r="J175" s="5"/>
      <c r="K175" s="5"/>
    </row>
    <row r="176" spans="1:11" s="1" customFormat="1" ht="13.5" customHeight="1">
      <c r="A176" s="14" t="s">
        <v>6</v>
      </c>
      <c r="B176" s="98" t="s">
        <v>126</v>
      </c>
      <c r="C176" s="98"/>
      <c r="D176" s="98"/>
      <c r="E176" s="98"/>
      <c r="F176" s="118">
        <v>72.71</v>
      </c>
      <c r="G176" s="118"/>
      <c r="H176" s="4"/>
      <c r="I176" s="5"/>
      <c r="J176" s="5"/>
      <c r="K176" s="5"/>
    </row>
    <row r="177" spans="1:11" s="1" customFormat="1" ht="13.5" customHeight="1">
      <c r="A177" s="14" t="s">
        <v>9</v>
      </c>
      <c r="B177" s="98" t="s">
        <v>127</v>
      </c>
      <c r="C177" s="98"/>
      <c r="D177" s="98"/>
      <c r="E177" s="98"/>
      <c r="F177" s="118"/>
      <c r="G177" s="118"/>
      <c r="H177" s="4"/>
      <c r="I177" s="5"/>
      <c r="J177" s="5"/>
      <c r="K177" s="5"/>
    </row>
    <row r="178" spans="1:11" s="1" customFormat="1" ht="13.5" customHeight="1">
      <c r="A178" s="14" t="s">
        <v>12</v>
      </c>
      <c r="B178" s="98" t="s">
        <v>128</v>
      </c>
      <c r="C178" s="98"/>
      <c r="D178" s="98"/>
      <c r="E178" s="98"/>
      <c r="F178" s="118"/>
      <c r="G178" s="118"/>
      <c r="H178" s="4"/>
      <c r="I178" s="5"/>
      <c r="J178" s="5"/>
      <c r="K178" s="5"/>
    </row>
    <row r="179" spans="1:11" s="1" customFormat="1" ht="13.5" customHeight="1">
      <c r="A179" s="14" t="s">
        <v>15</v>
      </c>
      <c r="B179" s="98" t="s">
        <v>129</v>
      </c>
      <c r="C179" s="98"/>
      <c r="D179" s="98"/>
      <c r="E179" s="98"/>
      <c r="F179" s="176">
        <v>56.71</v>
      </c>
      <c r="G179" s="176"/>
      <c r="H179" s="4"/>
      <c r="I179" s="5"/>
      <c r="J179" s="5"/>
      <c r="K179" s="5"/>
    </row>
    <row r="180" spans="1:11" s="1" customFormat="1" ht="13.5" customHeight="1">
      <c r="A180" s="138"/>
      <c r="B180" s="21" t="s">
        <v>41</v>
      </c>
      <c r="C180" s="21"/>
      <c r="D180" s="21"/>
      <c r="E180" s="21"/>
      <c r="F180" s="139">
        <f>SUM(F176:F179)</f>
        <v>129.42</v>
      </c>
      <c r="G180" s="139"/>
      <c r="H180" s="4"/>
      <c r="I180" s="5"/>
      <c r="J180" s="5"/>
      <c r="K180" s="5"/>
    </row>
    <row r="181" spans="1:11" ht="14.25" customHeight="1">
      <c r="A181" s="5"/>
      <c r="B181" s="5"/>
      <c r="C181" s="5"/>
      <c r="D181" s="5"/>
      <c r="E181" s="5"/>
      <c r="F181" s="5"/>
      <c r="G181" s="5"/>
      <c r="H181" s="4"/>
      <c r="I181" s="5"/>
      <c r="J181" s="5"/>
      <c r="K181" s="5"/>
    </row>
    <row r="182" spans="1:11" s="1" customFormat="1" ht="13.5" customHeight="1">
      <c r="A182" s="78" t="s">
        <v>130</v>
      </c>
      <c r="B182" s="78"/>
      <c r="C182" s="78"/>
      <c r="D182" s="78"/>
      <c r="E182" s="78"/>
      <c r="F182" s="78"/>
      <c r="G182" s="78"/>
      <c r="H182" s="4"/>
      <c r="I182" s="5"/>
      <c r="J182" s="5"/>
      <c r="K182" s="5"/>
    </row>
    <row r="183" spans="1:11" s="1" customFormat="1" ht="14.25" customHeight="1">
      <c r="A183" s="42"/>
      <c r="B183" s="5"/>
      <c r="C183" s="5"/>
      <c r="D183" s="5"/>
      <c r="E183" s="5"/>
      <c r="F183" s="5"/>
      <c r="G183" s="5"/>
      <c r="H183" s="4"/>
      <c r="I183" s="5"/>
      <c r="J183" s="5"/>
      <c r="K183" s="5"/>
    </row>
    <row r="184" spans="1:11" s="1" customFormat="1" ht="15.75" customHeight="1">
      <c r="A184" s="140" t="s">
        <v>131</v>
      </c>
      <c r="B184" s="140"/>
      <c r="C184" s="140"/>
      <c r="D184" s="140"/>
      <c r="E184" s="140"/>
      <c r="F184" s="140"/>
      <c r="G184" s="140"/>
      <c r="H184" s="4"/>
      <c r="I184" s="5"/>
      <c r="J184" s="5"/>
      <c r="K184" s="5"/>
    </row>
    <row r="185" spans="1:11" s="1" customFormat="1" ht="14.25">
      <c r="A185" s="141"/>
      <c r="B185" s="141"/>
      <c r="C185" s="141"/>
      <c r="D185" s="141"/>
      <c r="E185" s="141"/>
      <c r="F185" s="141"/>
      <c r="G185" s="141"/>
      <c r="H185" s="4"/>
      <c r="I185" s="5"/>
      <c r="J185" s="5"/>
      <c r="K185" s="5"/>
    </row>
    <row r="186" spans="1:11" s="1" customFormat="1" ht="13.5" customHeight="1">
      <c r="A186" s="68" t="s">
        <v>132</v>
      </c>
      <c r="B186" s="68"/>
      <c r="C186" s="68"/>
      <c r="D186" s="68"/>
      <c r="E186" s="68"/>
      <c r="F186" s="68"/>
      <c r="G186" s="142">
        <f>F47+F112+G122+G171+F180</f>
        <v>3570.659615015309</v>
      </c>
      <c r="H186" s="4"/>
      <c r="I186" s="5"/>
      <c r="J186" s="5"/>
      <c r="K186" s="5"/>
    </row>
    <row r="187" spans="1:11" s="1" customFormat="1" ht="14.25" customHeight="1">
      <c r="A187" s="5"/>
      <c r="B187" s="11"/>
      <c r="C187" s="11"/>
      <c r="D187" s="11"/>
      <c r="E187" s="11"/>
      <c r="F187" s="11"/>
      <c r="G187" s="143">
        <f>G186+G189</f>
        <v>3677.779403465768</v>
      </c>
      <c r="H187" s="4"/>
      <c r="I187" s="5"/>
      <c r="J187" s="5"/>
      <c r="K187" s="5"/>
    </row>
    <row r="188" spans="1:11" s="1" customFormat="1" ht="13.5" customHeight="1">
      <c r="A188" s="51">
        <v>6</v>
      </c>
      <c r="B188" s="144" t="s">
        <v>133</v>
      </c>
      <c r="C188" s="144"/>
      <c r="D188" s="144"/>
      <c r="E188" s="144"/>
      <c r="F188" s="144" t="s">
        <v>47</v>
      </c>
      <c r="G188" s="145" t="s">
        <v>39</v>
      </c>
      <c r="H188" s="4"/>
      <c r="I188" s="5"/>
      <c r="J188" s="5"/>
      <c r="K188" s="5"/>
    </row>
    <row r="189" spans="1:11" s="1" customFormat="1" ht="13.5" customHeight="1">
      <c r="A189" s="146" t="s">
        <v>6</v>
      </c>
      <c r="B189" s="147" t="s">
        <v>134</v>
      </c>
      <c r="C189" s="147"/>
      <c r="D189" s="147"/>
      <c r="E189" s="147"/>
      <c r="F189" s="148">
        <v>0.03</v>
      </c>
      <c r="G189" s="149">
        <f>G186*F189</f>
        <v>107.11978845045927</v>
      </c>
      <c r="H189" s="4"/>
      <c r="I189" s="5"/>
      <c r="J189" s="5"/>
      <c r="K189" s="5"/>
    </row>
    <row r="190" spans="1:11" s="1" customFormat="1" ht="13.5" customHeight="1">
      <c r="A190" s="150" t="s">
        <v>9</v>
      </c>
      <c r="B190" s="36" t="s">
        <v>135</v>
      </c>
      <c r="C190" s="36"/>
      <c r="D190" s="36"/>
      <c r="E190" s="36"/>
      <c r="F190" s="151">
        <v>0.08599</v>
      </c>
      <c r="G190" s="152">
        <f>(G186+G189)*F190</f>
        <v>316.25225090402137</v>
      </c>
      <c r="H190" s="153"/>
      <c r="I190" s="5"/>
      <c r="J190" s="5"/>
      <c r="K190" s="5"/>
    </row>
    <row r="191" spans="1:11" s="1" customFormat="1" ht="13.5" customHeight="1">
      <c r="A191" s="150" t="s">
        <v>12</v>
      </c>
      <c r="B191" s="36" t="s">
        <v>136</v>
      </c>
      <c r="C191" s="36"/>
      <c r="D191" s="36"/>
      <c r="E191" s="36"/>
      <c r="F191" s="151"/>
      <c r="G191" s="152"/>
      <c r="H191" s="4"/>
      <c r="I191" s="4"/>
      <c r="J191" s="5"/>
      <c r="K191" s="5"/>
    </row>
    <row r="192" spans="1:11" s="1" customFormat="1" ht="13.5" customHeight="1">
      <c r="A192" s="150"/>
      <c r="B192" s="36" t="s">
        <v>137</v>
      </c>
      <c r="C192" s="36"/>
      <c r="D192" s="36"/>
      <c r="E192" s="36"/>
      <c r="F192" s="151">
        <v>0.076</v>
      </c>
      <c r="G192" s="152">
        <f aca="true" t="shared" si="2" ref="G192:G194">SUM($G$186,$G$189,$G$190)/0.8575*F192</f>
        <v>353.9899775301504</v>
      </c>
      <c r="H192" s="4"/>
      <c r="I192" s="5"/>
      <c r="J192" s="5"/>
      <c r="K192" s="5"/>
    </row>
    <row r="193" spans="1:11" s="1" customFormat="1" ht="13.5" customHeight="1">
      <c r="A193" s="150"/>
      <c r="B193" s="36" t="s">
        <v>138</v>
      </c>
      <c r="C193" s="36"/>
      <c r="D193" s="36"/>
      <c r="E193" s="36"/>
      <c r="F193" s="151">
        <v>0.0165</v>
      </c>
      <c r="G193" s="152">
        <f t="shared" si="2"/>
        <v>76.85308722694054</v>
      </c>
      <c r="H193" s="4"/>
      <c r="I193" s="5"/>
      <c r="J193" s="5"/>
      <c r="K193" s="5"/>
    </row>
    <row r="194" spans="1:11" s="1" customFormat="1" ht="13.5" customHeight="1">
      <c r="A194" s="150"/>
      <c r="B194" s="36" t="s">
        <v>139</v>
      </c>
      <c r="C194" s="36"/>
      <c r="D194" s="36"/>
      <c r="E194" s="36"/>
      <c r="F194" s="151">
        <v>0.05</v>
      </c>
      <c r="G194" s="152">
        <f t="shared" si="2"/>
        <v>232.88814311194108</v>
      </c>
      <c r="H194" s="4"/>
      <c r="I194" s="5"/>
      <c r="J194" s="5"/>
      <c r="K194" s="5"/>
    </row>
    <row r="195" spans="1:11" s="1" customFormat="1" ht="13.5" customHeight="1">
      <c r="A195" s="154"/>
      <c r="B195" s="155" t="s">
        <v>41</v>
      </c>
      <c r="C195" s="155"/>
      <c r="D195" s="155"/>
      <c r="E195" s="155"/>
      <c r="F195" s="156">
        <f>SUM(F189:F194)</f>
        <v>0.25849</v>
      </c>
      <c r="G195" s="52">
        <f>SUM(G189:G194)</f>
        <v>1087.1032472235127</v>
      </c>
      <c r="H195" s="4"/>
      <c r="I195" s="5"/>
      <c r="J195" s="5"/>
      <c r="K195" s="5"/>
    </row>
    <row r="196" spans="1:11" ht="14.25" customHeight="1">
      <c r="A196" s="5"/>
      <c r="B196" s="5"/>
      <c r="C196" s="5"/>
      <c r="D196" s="5"/>
      <c r="E196" s="5"/>
      <c r="F196" s="5"/>
      <c r="G196" s="5"/>
      <c r="H196" s="4"/>
      <c r="I196" s="5"/>
      <c r="J196" s="5"/>
      <c r="K196" s="5"/>
    </row>
    <row r="197" spans="1:11" s="1" customFormat="1" ht="14.25" customHeight="1">
      <c r="A197" s="31" t="s">
        <v>140</v>
      </c>
      <c r="B197" s="31"/>
      <c r="C197" s="31"/>
      <c r="D197" s="31"/>
      <c r="E197" s="31"/>
      <c r="F197" s="31"/>
      <c r="G197" s="31"/>
      <c r="H197" s="4"/>
      <c r="I197" s="5"/>
      <c r="J197" s="5"/>
      <c r="K197" s="5"/>
    </row>
    <row r="198" spans="1:11" s="1" customFormat="1" ht="15.75" customHeight="1">
      <c r="A198" s="31" t="s">
        <v>141</v>
      </c>
      <c r="B198" s="31"/>
      <c r="C198" s="31"/>
      <c r="D198" s="31"/>
      <c r="E198" s="31"/>
      <c r="F198" s="31"/>
      <c r="G198" s="31"/>
      <c r="H198" s="4"/>
      <c r="I198" s="5"/>
      <c r="J198" s="5"/>
      <c r="K198" s="5"/>
    </row>
    <row r="199" spans="1:11" s="1" customFormat="1" ht="14.25">
      <c r="A199" s="141" t="s">
        <v>142</v>
      </c>
      <c r="B199" s="141"/>
      <c r="C199" s="141"/>
      <c r="D199" s="141"/>
      <c r="E199" s="141"/>
      <c r="F199" s="141"/>
      <c r="G199" s="141"/>
      <c r="H199" s="4"/>
      <c r="I199" s="5"/>
      <c r="J199" s="5"/>
      <c r="K199" s="5"/>
    </row>
    <row r="200" spans="1:11" s="1" customFormat="1" ht="14.25">
      <c r="A200" s="141" t="s">
        <v>143</v>
      </c>
      <c r="B200" s="141"/>
      <c r="C200" s="141"/>
      <c r="D200" s="141"/>
      <c r="E200" s="141"/>
      <c r="F200" s="141"/>
      <c r="G200" s="141"/>
      <c r="H200" s="4"/>
      <c r="I200" s="5"/>
      <c r="J200" s="5"/>
      <c r="K200" s="5"/>
    </row>
    <row r="201" spans="1:11" s="1" customFormat="1" ht="48.75" customHeight="1">
      <c r="A201" s="157" t="s">
        <v>144</v>
      </c>
      <c r="B201" s="157"/>
      <c r="C201" s="157"/>
      <c r="D201" s="157"/>
      <c r="E201" s="157"/>
      <c r="F201" s="157"/>
      <c r="G201" s="157"/>
      <c r="H201" s="4"/>
      <c r="I201" s="5"/>
      <c r="J201" s="5"/>
      <c r="K201" s="5"/>
    </row>
    <row r="202" spans="1:11" s="1" customFormat="1" ht="56.25" customHeight="1">
      <c r="A202" s="158" t="s">
        <v>145</v>
      </c>
      <c r="B202" s="158"/>
      <c r="C202" s="158"/>
      <c r="D202" s="158"/>
      <c r="E202" s="158"/>
      <c r="F202" s="158"/>
      <c r="G202" s="158"/>
      <c r="H202" s="4"/>
      <c r="I202" s="5"/>
      <c r="J202" s="5"/>
      <c r="K202" s="5"/>
    </row>
    <row r="203" spans="1:11" s="1" customFormat="1" ht="13.5" customHeight="1">
      <c r="A203" s="27" t="s">
        <v>146</v>
      </c>
      <c r="B203" s="27"/>
      <c r="C203" s="27"/>
      <c r="D203" s="27"/>
      <c r="E203" s="27"/>
      <c r="F203" s="27"/>
      <c r="G203" s="27"/>
      <c r="H203" s="4"/>
      <c r="I203" s="5"/>
      <c r="J203" s="5"/>
      <c r="K203" s="5"/>
    </row>
    <row r="204" spans="1:11" s="1" customFormat="1" ht="14.25" customHeight="1">
      <c r="A204" s="33"/>
      <c r="B204" s="33"/>
      <c r="C204" s="33"/>
      <c r="D204" s="33"/>
      <c r="E204" s="33"/>
      <c r="F204" s="33"/>
      <c r="G204" s="33"/>
      <c r="H204" s="4"/>
      <c r="I204" s="5"/>
      <c r="J204" s="5"/>
      <c r="K204" s="5"/>
    </row>
    <row r="205" spans="1:11" s="1" customFormat="1" ht="24.75" customHeight="1">
      <c r="A205" s="159"/>
      <c r="B205" s="95" t="s">
        <v>147</v>
      </c>
      <c r="C205" s="95"/>
      <c r="D205" s="95"/>
      <c r="E205" s="95"/>
      <c r="F205" s="95" t="s">
        <v>148</v>
      </c>
      <c r="G205" s="95"/>
      <c r="H205" s="4"/>
      <c r="I205" s="5"/>
      <c r="J205" s="5"/>
      <c r="K205" s="5"/>
    </row>
    <row r="206" spans="1:11" s="1" customFormat="1" ht="18.75" customHeight="1">
      <c r="A206" s="35" t="s">
        <v>6</v>
      </c>
      <c r="B206" s="36" t="s">
        <v>149</v>
      </c>
      <c r="C206" s="36"/>
      <c r="D206" s="36"/>
      <c r="E206" s="36"/>
      <c r="F206" s="160">
        <f>F47</f>
        <v>1341.72</v>
      </c>
      <c r="G206" s="160"/>
      <c r="H206" s="4"/>
      <c r="I206" s="5"/>
      <c r="J206" s="5"/>
      <c r="K206" s="5"/>
    </row>
    <row r="207" spans="1:11" s="1" customFormat="1" ht="24" customHeight="1">
      <c r="A207" s="35" t="s">
        <v>9</v>
      </c>
      <c r="B207" s="36" t="s">
        <v>150</v>
      </c>
      <c r="C207" s="36"/>
      <c r="D207" s="36"/>
      <c r="E207" s="36"/>
      <c r="F207" s="160">
        <f>F112</f>
        <v>1624.245703424</v>
      </c>
      <c r="G207" s="160"/>
      <c r="H207" s="4"/>
      <c r="I207" s="5"/>
      <c r="J207" s="5"/>
      <c r="K207" s="5"/>
    </row>
    <row r="208" spans="1:11" s="1" customFormat="1" ht="13.5" customHeight="1">
      <c r="A208" s="35" t="s">
        <v>12</v>
      </c>
      <c r="B208" s="36" t="s">
        <v>151</v>
      </c>
      <c r="C208" s="36"/>
      <c r="D208" s="36"/>
      <c r="E208" s="36"/>
      <c r="F208" s="160">
        <f>G122</f>
        <v>95.36301734400001</v>
      </c>
      <c r="G208" s="160"/>
      <c r="H208" s="4"/>
      <c r="I208" s="5"/>
      <c r="J208" s="5"/>
      <c r="K208" s="5"/>
    </row>
    <row r="209" spans="1:11" s="1" customFormat="1" ht="24" customHeight="1">
      <c r="A209" s="35" t="s">
        <v>15</v>
      </c>
      <c r="B209" s="36" t="s">
        <v>152</v>
      </c>
      <c r="C209" s="36"/>
      <c r="D209" s="36"/>
      <c r="E209" s="36"/>
      <c r="F209" s="160">
        <f>G171</f>
        <v>379.9108942473088</v>
      </c>
      <c r="G209" s="160"/>
      <c r="H209" s="4"/>
      <c r="I209" s="5"/>
      <c r="J209" s="5"/>
      <c r="K209" s="5"/>
    </row>
    <row r="210" spans="1:11" s="1" customFormat="1" ht="13.5" customHeight="1">
      <c r="A210" s="35" t="s">
        <v>62</v>
      </c>
      <c r="B210" s="36" t="s">
        <v>153</v>
      </c>
      <c r="C210" s="36"/>
      <c r="D210" s="36"/>
      <c r="E210" s="36"/>
      <c r="F210" s="160">
        <f>F180</f>
        <v>129.42</v>
      </c>
      <c r="G210" s="160"/>
      <c r="H210" s="4"/>
      <c r="I210" s="5"/>
      <c r="J210" s="5"/>
      <c r="K210" s="5"/>
    </row>
    <row r="211" spans="1:11" s="1" customFormat="1" ht="13.5" customHeight="1">
      <c r="A211" s="161" t="s">
        <v>154</v>
      </c>
      <c r="B211" s="161"/>
      <c r="C211" s="161"/>
      <c r="D211" s="161"/>
      <c r="E211" s="161"/>
      <c r="F211" s="115">
        <f>F206+F207+F208+F209+F210</f>
        <v>3570.659615015309</v>
      </c>
      <c r="G211" s="115"/>
      <c r="H211" s="4"/>
      <c r="I211" s="5"/>
      <c r="J211" s="5"/>
      <c r="K211" s="5"/>
    </row>
    <row r="212" spans="1:11" s="1" customFormat="1" ht="13.5" customHeight="1">
      <c r="A212" s="35" t="s">
        <v>64</v>
      </c>
      <c r="B212" s="36" t="s">
        <v>155</v>
      </c>
      <c r="C212" s="36"/>
      <c r="D212" s="36"/>
      <c r="E212" s="36"/>
      <c r="F212" s="160">
        <f>G195</f>
        <v>1087.1032472235127</v>
      </c>
      <c r="G212" s="160"/>
      <c r="H212" s="4"/>
      <c r="I212" s="5"/>
      <c r="J212" s="5"/>
      <c r="K212" s="5"/>
    </row>
    <row r="213" spans="1:11" s="1" customFormat="1" ht="13.5" customHeight="1">
      <c r="A213" s="22" t="s">
        <v>156</v>
      </c>
      <c r="B213" s="22"/>
      <c r="C213" s="22"/>
      <c r="D213" s="22"/>
      <c r="E213" s="22"/>
      <c r="F213" s="162">
        <f>F211+F212</f>
        <v>4657.762862238822</v>
      </c>
      <c r="G213" s="162"/>
      <c r="H213" s="163"/>
      <c r="I213" s="5"/>
      <c r="J213" s="5"/>
      <c r="K213" s="5"/>
    </row>
    <row r="214" spans="1:11" s="1" customFormat="1" ht="14.25" customHeight="1">
      <c r="A214" s="164"/>
      <c r="B214" s="164"/>
      <c r="C214" s="164"/>
      <c r="D214" s="164"/>
      <c r="E214" s="164"/>
      <c r="F214" s="164"/>
      <c r="G214" s="164"/>
      <c r="H214" s="4"/>
      <c r="I214" s="5"/>
      <c r="J214" s="5"/>
      <c r="K214" s="5"/>
    </row>
    <row r="215" spans="1:11" s="1" customFormat="1" ht="13.5" customHeight="1">
      <c r="A215" s="27" t="s">
        <v>157</v>
      </c>
      <c r="B215" s="27"/>
      <c r="C215" s="27"/>
      <c r="D215" s="27"/>
      <c r="E215" s="27"/>
      <c r="F215" s="27"/>
      <c r="G215" s="27"/>
      <c r="H215" s="4"/>
      <c r="I215" s="5"/>
      <c r="J215" s="5"/>
      <c r="K215" s="5"/>
    </row>
    <row r="216" spans="1:11" ht="14.25" customHeight="1">
      <c r="A216" s="5"/>
      <c r="B216" s="5"/>
      <c r="C216" s="5"/>
      <c r="D216" s="5"/>
      <c r="E216" s="5"/>
      <c r="F216" s="5"/>
      <c r="G216" s="5"/>
      <c r="H216" s="4"/>
      <c r="I216" s="5"/>
      <c r="J216" s="5"/>
      <c r="K216" s="5"/>
    </row>
    <row r="217" spans="1:11" s="1" customFormat="1" ht="45" customHeight="1">
      <c r="A217" s="21" t="s">
        <v>158</v>
      </c>
      <c r="B217" s="21"/>
      <c r="C217" s="21" t="s">
        <v>159</v>
      </c>
      <c r="D217" s="21" t="s">
        <v>160</v>
      </c>
      <c r="E217" s="21" t="s">
        <v>161</v>
      </c>
      <c r="F217" s="21" t="s">
        <v>162</v>
      </c>
      <c r="G217" s="21" t="s">
        <v>163</v>
      </c>
      <c r="H217" s="4"/>
      <c r="I217" s="5"/>
      <c r="J217" s="5"/>
      <c r="K217" s="5"/>
    </row>
    <row r="218" spans="1:11" s="1" customFormat="1" ht="54" customHeight="1">
      <c r="A218" s="14" t="s">
        <v>164</v>
      </c>
      <c r="B218" s="165">
        <f>F35</f>
        <v>0</v>
      </c>
      <c r="C218" s="166">
        <f>F213</f>
        <v>4657.762862238822</v>
      </c>
      <c r="D218" s="14">
        <v>1</v>
      </c>
      <c r="E218" s="166">
        <f>C218*D218</f>
        <v>4657.762862238822</v>
      </c>
      <c r="F218" s="167">
        <v>1</v>
      </c>
      <c r="G218" s="166">
        <f>E218*F218</f>
        <v>4657.762862238822</v>
      </c>
      <c r="H218" s="4"/>
      <c r="I218" s="5"/>
      <c r="J218" s="5"/>
      <c r="K218" s="5"/>
    </row>
    <row r="219" spans="1:11" s="1" customFormat="1" ht="13.5" customHeight="1">
      <c r="A219" s="21" t="s">
        <v>165</v>
      </c>
      <c r="B219" s="21"/>
      <c r="C219" s="21"/>
      <c r="D219" s="21"/>
      <c r="E219" s="21"/>
      <c r="F219" s="21"/>
      <c r="G219" s="168">
        <f>G218</f>
        <v>4657.762862238822</v>
      </c>
      <c r="H219" s="4"/>
      <c r="I219" s="5"/>
      <c r="J219" s="5"/>
      <c r="K219" s="5"/>
    </row>
    <row r="220" spans="1:11" ht="14.25" customHeight="1">
      <c r="A220" s="5"/>
      <c r="B220" s="5"/>
      <c r="C220" s="5"/>
      <c r="D220" s="5"/>
      <c r="E220" s="5"/>
      <c r="F220" s="5"/>
      <c r="G220" s="5"/>
      <c r="H220" s="4"/>
      <c r="I220" s="5"/>
      <c r="J220" s="5"/>
      <c r="K220" s="5"/>
    </row>
    <row r="221" spans="1:11" s="1" customFormat="1" ht="15.75" customHeight="1">
      <c r="A221" s="53" t="s">
        <v>166</v>
      </c>
      <c r="B221" s="53"/>
      <c r="C221" s="53"/>
      <c r="D221" s="53"/>
      <c r="E221" s="53"/>
      <c r="F221" s="53"/>
      <c r="G221" s="53"/>
      <c r="H221" s="4"/>
      <c r="I221" s="5"/>
      <c r="J221" s="5"/>
      <c r="K221" s="5"/>
    </row>
    <row r="222" spans="1:11" ht="14.25">
      <c r="A222" s="5"/>
      <c r="B222" s="5"/>
      <c r="C222" s="5"/>
      <c r="D222" s="5"/>
      <c r="E222" s="5"/>
      <c r="F222" s="5"/>
      <c r="G222" s="5"/>
      <c r="H222" s="4"/>
      <c r="I222" s="5"/>
      <c r="J222" s="5"/>
      <c r="K222" s="5"/>
    </row>
    <row r="223" spans="1:11" s="1" customFormat="1" ht="13.5" customHeight="1">
      <c r="A223" s="138"/>
      <c r="B223" s="21" t="s">
        <v>167</v>
      </c>
      <c r="C223" s="21"/>
      <c r="D223" s="21"/>
      <c r="E223" s="21"/>
      <c r="F223" s="21"/>
      <c r="G223" s="21"/>
      <c r="H223" s="4"/>
      <c r="I223" s="5"/>
      <c r="J223" s="5"/>
      <c r="K223" s="5"/>
    </row>
    <row r="224" spans="1:11" s="1" customFormat="1" ht="13.5" customHeight="1">
      <c r="A224" s="138"/>
      <c r="B224" s="169" t="s">
        <v>168</v>
      </c>
      <c r="C224" s="169"/>
      <c r="D224" s="169"/>
      <c r="E224" s="169"/>
      <c r="F224" s="21" t="s">
        <v>169</v>
      </c>
      <c r="G224" s="21"/>
      <c r="H224" s="4"/>
      <c r="I224" s="5"/>
      <c r="J224" s="5"/>
      <c r="K224" s="5"/>
    </row>
    <row r="225" spans="1:11" s="1" customFormat="1" ht="14.25" customHeight="1">
      <c r="A225" s="57" t="s">
        <v>6</v>
      </c>
      <c r="B225" s="170" t="s">
        <v>170</v>
      </c>
      <c r="C225" s="170"/>
      <c r="D225" s="170"/>
      <c r="E225" s="170"/>
      <c r="F225" s="171">
        <f>E218</f>
        <v>4657.762862238822</v>
      </c>
      <c r="G225" s="171"/>
      <c r="H225" s="4"/>
      <c r="I225" s="5"/>
      <c r="J225" s="5"/>
      <c r="K225" s="5"/>
    </row>
    <row r="226" spans="1:11" s="1" customFormat="1" ht="36" customHeight="1">
      <c r="A226" s="14" t="s">
        <v>9</v>
      </c>
      <c r="B226" s="170" t="s">
        <v>171</v>
      </c>
      <c r="C226" s="170"/>
      <c r="D226" s="170"/>
      <c r="E226" s="170"/>
      <c r="F226" s="171">
        <f>G219</f>
        <v>4657.762862238822</v>
      </c>
      <c r="G226" s="171"/>
      <c r="H226" s="4"/>
      <c r="I226" s="5"/>
      <c r="J226" s="5"/>
      <c r="K226" s="5"/>
    </row>
    <row r="227" spans="1:11" s="1" customFormat="1" ht="43.5" customHeight="1">
      <c r="A227" s="14" t="s">
        <v>12</v>
      </c>
      <c r="B227" s="36" t="s">
        <v>172</v>
      </c>
      <c r="C227" s="36"/>
      <c r="D227" s="36"/>
      <c r="E227" s="36"/>
      <c r="F227" s="172">
        <f>F226*12</f>
        <v>55893.154346865864</v>
      </c>
      <c r="G227" s="172"/>
      <c r="H227" s="4"/>
      <c r="I227" s="5"/>
      <c r="J227" s="5"/>
      <c r="K227" s="5"/>
    </row>
    <row r="228" spans="1:11" ht="14.25" customHeight="1">
      <c r="A228" s="5"/>
      <c r="B228" s="5"/>
      <c r="C228" s="5"/>
      <c r="D228" s="5"/>
      <c r="E228" s="5"/>
      <c r="F228" s="5"/>
      <c r="G228" s="5"/>
      <c r="H228" s="4"/>
      <c r="I228" s="5"/>
      <c r="J228" s="5"/>
      <c r="K228" s="5"/>
    </row>
    <row r="229" spans="1:11" s="1" customFormat="1" ht="14.25">
      <c r="A229" s="173" t="s">
        <v>173</v>
      </c>
      <c r="B229" s="173"/>
      <c r="C229" s="173"/>
      <c r="D229" s="173"/>
      <c r="E229" s="173"/>
      <c r="F229" s="173"/>
      <c r="G229" s="173"/>
      <c r="H229" s="4"/>
      <c r="I229" s="5"/>
      <c r="J229" s="5"/>
      <c r="K229" s="5"/>
    </row>
    <row r="230" spans="8:11" ht="14.25">
      <c r="H230" s="4"/>
      <c r="I230" s="5"/>
      <c r="J230" s="5"/>
      <c r="K230" s="5"/>
    </row>
    <row r="232" spans="1:7" ht="90.75" customHeight="1">
      <c r="A232" s="174" t="s">
        <v>174</v>
      </c>
      <c r="B232" s="174"/>
      <c r="C232" s="174"/>
      <c r="D232" s="174"/>
      <c r="E232" s="174"/>
      <c r="F232" s="174"/>
      <c r="G232" s="174"/>
    </row>
  </sheetData>
  <sheetProtection selectLockedCells="1" selectUnlockedCells="1"/>
  <mergeCells count="207">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4:G44"/>
    <mergeCell ref="B45:E45"/>
    <mergeCell ref="F45:G45"/>
    <mergeCell ref="B46:E46"/>
    <mergeCell ref="F46:G46"/>
    <mergeCell ref="A47:E47"/>
    <mergeCell ref="F47:G47"/>
    <mergeCell ref="A48:G49"/>
    <mergeCell ref="A51:G51"/>
    <mergeCell ref="A53:G53"/>
    <mergeCell ref="A54:G54"/>
    <mergeCell ref="B55:E55"/>
    <mergeCell ref="B56:E56"/>
    <mergeCell ref="B57:E57"/>
    <mergeCell ref="B58:E58"/>
    <mergeCell ref="A59:E59"/>
    <mergeCell ref="A60:G62"/>
    <mergeCell ref="A63:G64"/>
    <mergeCell ref="A66:G68"/>
    <mergeCell ref="A69:F69"/>
    <mergeCell ref="B71:E71"/>
    <mergeCell ref="B72:E72"/>
    <mergeCell ref="B73:E73"/>
    <mergeCell ref="B74:E74"/>
    <mergeCell ref="B75:E75"/>
    <mergeCell ref="B76:E76"/>
    <mergeCell ref="B77:E77"/>
    <mergeCell ref="B78:E78"/>
    <mergeCell ref="B79:E79"/>
    <mergeCell ref="A80:E80"/>
    <mergeCell ref="A82:G83"/>
    <mergeCell ref="A84:G85"/>
    <mergeCell ref="A86:G86"/>
    <mergeCell ref="A87:G87"/>
    <mergeCell ref="A89:G89"/>
    <mergeCell ref="B91:E91"/>
    <mergeCell ref="F91:G91"/>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F140"/>
    <mergeCell ref="B141:E141"/>
    <mergeCell ref="B142:E142"/>
    <mergeCell ref="B143:E143"/>
    <mergeCell ref="B144:E144"/>
    <mergeCell ref="B145:E145"/>
    <mergeCell ref="B146:E146"/>
    <mergeCell ref="B147:E147"/>
    <mergeCell ref="A149:G150"/>
    <mergeCell ref="A151:G151"/>
    <mergeCell ref="A152:G152"/>
    <mergeCell ref="A153:G153"/>
    <mergeCell ref="A154:G154"/>
    <mergeCell ref="A155:G155"/>
    <mergeCell ref="A156:G156"/>
    <mergeCell ref="A158:G158"/>
    <mergeCell ref="B160:E160"/>
    <mergeCell ref="B161:E161"/>
    <mergeCell ref="A162:E162"/>
    <mergeCell ref="A163:G164"/>
    <mergeCell ref="A166:G166"/>
    <mergeCell ref="A167:G167"/>
    <mergeCell ref="B168:E168"/>
    <mergeCell ref="B169:E169"/>
    <mergeCell ref="B170:E170"/>
    <mergeCell ref="B171:E171"/>
    <mergeCell ref="A173:G173"/>
    <mergeCell ref="B175:E175"/>
    <mergeCell ref="F175:G175"/>
    <mergeCell ref="B176:E176"/>
    <mergeCell ref="F176:G176"/>
    <mergeCell ref="B177:E177"/>
    <mergeCell ref="F177:G177"/>
    <mergeCell ref="B178:E178"/>
    <mergeCell ref="F178:G178"/>
    <mergeCell ref="B179:E179"/>
    <mergeCell ref="F179:G179"/>
    <mergeCell ref="B180:E180"/>
    <mergeCell ref="F180:G180"/>
    <mergeCell ref="A182:G182"/>
    <mergeCell ref="A184:G184"/>
    <mergeCell ref="A186:F186"/>
    <mergeCell ref="B188:E188"/>
    <mergeCell ref="B189:E189"/>
    <mergeCell ref="B190:E190"/>
    <mergeCell ref="B191:E191"/>
    <mergeCell ref="B192:E192"/>
    <mergeCell ref="B193:E193"/>
    <mergeCell ref="B194:E194"/>
    <mergeCell ref="B195:E195"/>
    <mergeCell ref="A197:G197"/>
    <mergeCell ref="A198:G198"/>
    <mergeCell ref="A201:G201"/>
    <mergeCell ref="A202:G202"/>
    <mergeCell ref="A203:G203"/>
    <mergeCell ref="B205:E205"/>
    <mergeCell ref="F205:G205"/>
    <mergeCell ref="B206:E206"/>
    <mergeCell ref="F206:G206"/>
    <mergeCell ref="B207:E207"/>
    <mergeCell ref="F207:G207"/>
    <mergeCell ref="B208:E208"/>
    <mergeCell ref="F208:G208"/>
    <mergeCell ref="B209:E209"/>
    <mergeCell ref="F209:G209"/>
    <mergeCell ref="B210:E210"/>
    <mergeCell ref="F210:G210"/>
    <mergeCell ref="A211:E211"/>
    <mergeCell ref="F211:G211"/>
    <mergeCell ref="B212:E212"/>
    <mergeCell ref="F212:G212"/>
    <mergeCell ref="A213:E213"/>
    <mergeCell ref="F213:G213"/>
    <mergeCell ref="A215:G215"/>
    <mergeCell ref="A217:B217"/>
    <mergeCell ref="A219:F219"/>
    <mergeCell ref="A221:G221"/>
    <mergeCell ref="B223:G223"/>
    <mergeCell ref="B224:E224"/>
    <mergeCell ref="F224:G224"/>
    <mergeCell ref="B225:E225"/>
    <mergeCell ref="F225:G225"/>
    <mergeCell ref="B226:E226"/>
    <mergeCell ref="F226:G226"/>
    <mergeCell ref="B227:E227"/>
    <mergeCell ref="F227:G227"/>
    <mergeCell ref="A229:G229"/>
    <mergeCell ref="A232:G232"/>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dimension ref="A1:BL233"/>
  <sheetViews>
    <sheetView workbookViewId="0" topLeftCell="A38">
      <selection activeCell="J54" sqref="J54"/>
    </sheetView>
  </sheetViews>
  <sheetFormatPr defaultColWidth="9.00390625" defaultRowHeight="14.25"/>
  <cols>
    <col min="1" max="1" width="11.375" style="1" customWidth="1"/>
    <col min="2" max="2" width="9.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178</v>
      </c>
      <c r="C20" s="23"/>
      <c r="D20" s="23"/>
      <c r="E20" s="23"/>
      <c r="F20" s="23" t="s">
        <v>176</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179</v>
      </c>
      <c r="G36" s="38"/>
      <c r="H36" s="4"/>
      <c r="I36" s="5"/>
      <c r="J36" s="5"/>
      <c r="K36" s="5"/>
    </row>
    <row r="37" spans="1:11" ht="13.5" customHeight="1">
      <c r="A37" s="35">
        <v>3</v>
      </c>
      <c r="B37" s="36" t="s">
        <v>33</v>
      </c>
      <c r="C37" s="36"/>
      <c r="D37" s="36"/>
      <c r="E37" s="36"/>
      <c r="F37" s="39">
        <v>1784.4</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3.5" customHeight="1">
      <c r="A41" s="46" t="s">
        <v>36</v>
      </c>
      <c r="B41" s="46"/>
      <c r="C41" s="46"/>
      <c r="D41" s="46"/>
      <c r="E41" s="46"/>
      <c r="F41" s="46"/>
      <c r="G41" s="46"/>
      <c r="H41" s="4"/>
      <c r="I41" s="5"/>
      <c r="J41" s="5"/>
      <c r="K41" s="5"/>
    </row>
    <row r="42" spans="1:11" ht="13.5" customHeight="1">
      <c r="A42" s="46"/>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4.25" customHeight="1">
      <c r="A44" s="47" t="s">
        <v>37</v>
      </c>
      <c r="B44" s="47"/>
      <c r="C44" s="47"/>
      <c r="D44" s="47"/>
      <c r="E44" s="47"/>
      <c r="F44" s="47"/>
      <c r="G44" s="47"/>
      <c r="H44" s="4"/>
      <c r="I44" s="5"/>
      <c r="J44" s="5"/>
      <c r="K44" s="5"/>
    </row>
    <row r="45" spans="1:11" ht="13.5" customHeight="1">
      <c r="A45" s="21">
        <v>1</v>
      </c>
      <c r="B45" s="22" t="s">
        <v>38</v>
      </c>
      <c r="C45" s="22"/>
      <c r="D45" s="22"/>
      <c r="E45" s="22"/>
      <c r="F45" s="22" t="s">
        <v>39</v>
      </c>
      <c r="G45" s="22"/>
      <c r="H45" s="4"/>
      <c r="I45" s="5"/>
      <c r="J45" s="5"/>
      <c r="K45" s="5"/>
    </row>
    <row r="46" spans="1:11" ht="13.5" customHeight="1">
      <c r="A46" s="48" t="s">
        <v>6</v>
      </c>
      <c r="B46" s="49" t="s">
        <v>40</v>
      </c>
      <c r="C46" s="49"/>
      <c r="D46" s="49"/>
      <c r="E46" s="49"/>
      <c r="F46" s="50">
        <f>F37</f>
        <v>1784.4</v>
      </c>
      <c r="G46" s="50">
        <f aca="true" t="shared" si="0" ref="G46:G48">SUM(F46:F46)</f>
        <v>1784.4</v>
      </c>
      <c r="H46" s="4"/>
      <c r="I46" s="5"/>
      <c r="J46" s="5"/>
      <c r="K46" s="5"/>
    </row>
    <row r="47" spans="1:11" ht="13.5" customHeight="1">
      <c r="A47" s="48" t="s">
        <v>9</v>
      </c>
      <c r="B47" s="98" t="s">
        <v>180</v>
      </c>
      <c r="C47" s="98"/>
      <c r="D47" s="98"/>
      <c r="E47" s="98"/>
      <c r="F47" s="166">
        <f>F46*30%</f>
        <v>535.32</v>
      </c>
      <c r="G47" s="166">
        <f t="shared" si="0"/>
        <v>535.32</v>
      </c>
      <c r="H47" s="4"/>
      <c r="I47" s="5"/>
      <c r="J47" s="5"/>
      <c r="K47" s="5"/>
    </row>
    <row r="48" spans="1:11" ht="13.5" customHeight="1">
      <c r="A48" s="51" t="s">
        <v>41</v>
      </c>
      <c r="B48" s="51"/>
      <c r="C48" s="51"/>
      <c r="D48" s="51"/>
      <c r="E48" s="51"/>
      <c r="F48" s="52">
        <f>SUM(F46:F47)</f>
        <v>2319.7200000000003</v>
      </c>
      <c r="G48" s="52">
        <f t="shared" si="0"/>
        <v>2319.7200000000003</v>
      </c>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193.23267600000003</v>
      </c>
      <c r="H57" s="4"/>
      <c r="I57" s="5"/>
      <c r="J57" s="5"/>
      <c r="K57" s="5"/>
    </row>
    <row r="58" spans="1:11" s="1" customFormat="1" ht="13.5" customHeight="1">
      <c r="A58" s="57" t="s">
        <v>9</v>
      </c>
      <c r="B58" s="58" t="s">
        <v>49</v>
      </c>
      <c r="C58" s="58"/>
      <c r="D58" s="58"/>
      <c r="E58" s="58"/>
      <c r="F58" s="61">
        <v>0.0833</v>
      </c>
      <c r="G58" s="60">
        <f>F48*F58</f>
        <v>193.23267600000003</v>
      </c>
      <c r="H58" s="4"/>
      <c r="I58" s="5"/>
      <c r="J58" s="5"/>
      <c r="K58" s="5"/>
    </row>
    <row r="59" spans="1:11" s="1" customFormat="1" ht="13.5" customHeight="1">
      <c r="A59" s="14" t="s">
        <v>12</v>
      </c>
      <c r="B59" s="62" t="s">
        <v>50</v>
      </c>
      <c r="C59" s="62"/>
      <c r="D59" s="62"/>
      <c r="E59" s="62"/>
      <c r="F59" s="61">
        <v>0.0278</v>
      </c>
      <c r="G59" s="60">
        <f>F48*F59</f>
        <v>64.48821600000001</v>
      </c>
      <c r="H59" s="4"/>
      <c r="I59" s="5"/>
      <c r="J59" s="5"/>
      <c r="K59" s="5"/>
    </row>
    <row r="60" spans="1:11" s="1" customFormat="1" ht="13.5" customHeight="1">
      <c r="A60" s="21" t="s">
        <v>41</v>
      </c>
      <c r="B60" s="21"/>
      <c r="C60" s="21"/>
      <c r="D60" s="21"/>
      <c r="E60" s="21"/>
      <c r="F60" s="63">
        <f>F57+F58+F59</f>
        <v>0.1944</v>
      </c>
      <c r="G60" s="64">
        <f>G57+G58+G59</f>
        <v>450.9535680000001</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2770.673568</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554.1347136</v>
      </c>
      <c r="H73" s="4"/>
      <c r="I73" s="5"/>
      <c r="J73" s="5"/>
      <c r="K73" s="5"/>
    </row>
    <row r="74" spans="1:11" s="1" customFormat="1" ht="13.5" customHeight="1">
      <c r="A74" s="72" t="s">
        <v>9</v>
      </c>
      <c r="B74" s="73" t="s">
        <v>59</v>
      </c>
      <c r="C74" s="73"/>
      <c r="D74" s="73"/>
      <c r="E74" s="73"/>
      <c r="F74" s="74">
        <v>0.025</v>
      </c>
      <c r="G74" s="75">
        <f>G70*F74</f>
        <v>69.2668392</v>
      </c>
      <c r="H74" s="4"/>
      <c r="I74" s="5"/>
      <c r="J74" s="5"/>
      <c r="K74" s="5"/>
    </row>
    <row r="75" spans="1:11" s="1" customFormat="1" ht="13.5" customHeight="1">
      <c r="A75" s="72" t="s">
        <v>12</v>
      </c>
      <c r="B75" s="73" t="s">
        <v>60</v>
      </c>
      <c r="C75" s="73"/>
      <c r="D75" s="73"/>
      <c r="E75" s="73"/>
      <c r="F75" s="74">
        <v>0.03</v>
      </c>
      <c r="G75" s="75">
        <f>G70*F75</f>
        <v>83.12020704</v>
      </c>
      <c r="H75" s="4"/>
      <c r="I75" s="5"/>
      <c r="J75" s="5"/>
      <c r="K75" s="5"/>
    </row>
    <row r="76" spans="1:11" s="1" customFormat="1" ht="13.5" customHeight="1">
      <c r="A76" s="72" t="s">
        <v>15</v>
      </c>
      <c r="B76" s="73" t="s">
        <v>61</v>
      </c>
      <c r="C76" s="73"/>
      <c r="D76" s="73"/>
      <c r="E76" s="73"/>
      <c r="F76" s="74">
        <v>0.015</v>
      </c>
      <c r="G76" s="75">
        <f>G70*F76</f>
        <v>41.56010352</v>
      </c>
      <c r="H76" s="4"/>
      <c r="I76" s="5"/>
      <c r="J76" s="5"/>
      <c r="K76" s="5"/>
    </row>
    <row r="77" spans="1:11" s="1" customFormat="1" ht="13.5" customHeight="1">
      <c r="A77" s="72" t="s">
        <v>62</v>
      </c>
      <c r="B77" s="73" t="s">
        <v>63</v>
      </c>
      <c r="C77" s="73"/>
      <c r="D77" s="73"/>
      <c r="E77" s="73"/>
      <c r="F77" s="74">
        <v>0.01</v>
      </c>
      <c r="G77" s="75">
        <f>G70*F77</f>
        <v>27.70673568</v>
      </c>
      <c r="H77" s="4"/>
      <c r="I77" s="5"/>
      <c r="J77" s="5"/>
      <c r="K77" s="5"/>
    </row>
    <row r="78" spans="1:11" s="1" customFormat="1" ht="13.5" customHeight="1">
      <c r="A78" s="72" t="s">
        <v>64</v>
      </c>
      <c r="B78" s="73" t="s">
        <v>65</v>
      </c>
      <c r="C78" s="73"/>
      <c r="D78" s="73"/>
      <c r="E78" s="73"/>
      <c r="F78" s="74">
        <v>0.006</v>
      </c>
      <c r="G78" s="75">
        <f>G70*F78</f>
        <v>16.624041408</v>
      </c>
      <c r="H78" s="4"/>
      <c r="I78" s="5"/>
      <c r="J78" s="5"/>
      <c r="K78" s="5"/>
    </row>
    <row r="79" spans="1:11" s="1" customFormat="1" ht="13.5" customHeight="1">
      <c r="A79" s="72" t="s">
        <v>66</v>
      </c>
      <c r="B79" s="36" t="s">
        <v>67</v>
      </c>
      <c r="C79" s="36"/>
      <c r="D79" s="36"/>
      <c r="E79" s="36"/>
      <c r="F79" s="74">
        <v>0.002</v>
      </c>
      <c r="G79" s="75">
        <f>G70*F79</f>
        <v>5.541347136000001</v>
      </c>
      <c r="H79" s="4"/>
      <c r="I79" s="5"/>
      <c r="J79" s="5"/>
      <c r="K79" s="5"/>
    </row>
    <row r="80" spans="1:11" s="1" customFormat="1" ht="13.5" customHeight="1">
      <c r="A80" s="72" t="s">
        <v>68</v>
      </c>
      <c r="B80" s="36" t="s">
        <v>69</v>
      </c>
      <c r="C80" s="36"/>
      <c r="D80" s="36"/>
      <c r="E80" s="36"/>
      <c r="F80" s="74">
        <v>0.08</v>
      </c>
      <c r="G80" s="75">
        <f>G70*F80</f>
        <v>221.65388544</v>
      </c>
      <c r="H80" s="4"/>
      <c r="I80" s="5"/>
      <c r="J80" s="5"/>
      <c r="K80" s="5"/>
    </row>
    <row r="81" spans="1:11" s="1" customFormat="1" ht="14.25" customHeight="1">
      <c r="A81" s="70" t="s">
        <v>41</v>
      </c>
      <c r="B81" s="70"/>
      <c r="C81" s="70"/>
      <c r="D81" s="70"/>
      <c r="E81" s="70"/>
      <c r="F81" s="76">
        <v>0.36800000000000005</v>
      </c>
      <c r="G81" s="77">
        <f>G70*F81</f>
        <v>1019.6078730240002</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ustomHeight="1">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(22.2*22)-(F46*6%)</f>
        <v>381.33599999999996</v>
      </c>
      <c r="G93" s="86"/>
      <c r="H93" s="4"/>
      <c r="I93" s="5"/>
      <c r="J93" s="5"/>
      <c r="K93" s="5"/>
    </row>
    <row r="94" spans="1:11" s="1" customFormat="1" ht="30" customHeight="1">
      <c r="A94" s="84" t="s">
        <v>9</v>
      </c>
      <c r="B94" s="85" t="s">
        <v>78</v>
      </c>
      <c r="C94" s="85"/>
      <c r="D94" s="85"/>
      <c r="E94" s="85"/>
      <c r="F94" s="86">
        <f>(8.42*22)</f>
        <v>185.24</v>
      </c>
      <c r="G94" s="86"/>
      <c r="H94" s="4"/>
      <c r="I94" s="5"/>
      <c r="J94" s="5"/>
      <c r="K94" s="5"/>
    </row>
    <row r="95" spans="1:11" s="1" customFormat="1" ht="30" customHeight="1">
      <c r="A95" s="84" t="s">
        <v>12</v>
      </c>
      <c r="B95" s="87" t="s">
        <v>79</v>
      </c>
      <c r="C95" s="87"/>
      <c r="D95" s="87"/>
      <c r="E95" s="87"/>
      <c r="F95" s="88"/>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632.726</v>
      </c>
      <c r="G98" s="92"/>
      <c r="H98" s="4"/>
      <c r="I98" s="5"/>
      <c r="J98" s="5"/>
      <c r="K98" s="5"/>
    </row>
    <row r="99" spans="1:11" s="1" customFormat="1" ht="10.5" customHeight="1">
      <c r="A99" s="24"/>
      <c r="B99" s="24"/>
      <c r="C99" s="24"/>
      <c r="D99" s="24"/>
      <c r="E99" s="24"/>
      <c r="F99" s="24"/>
      <c r="G99" s="24"/>
      <c r="H99" s="4"/>
      <c r="I99" s="5"/>
      <c r="J99" s="5"/>
      <c r="K99" s="5"/>
    </row>
    <row r="100" spans="1:1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450.9535680000001</v>
      </c>
      <c r="G110" s="96"/>
      <c r="H110" s="4"/>
      <c r="I110" s="5"/>
      <c r="J110" s="5"/>
      <c r="K110" s="5"/>
    </row>
    <row r="111" spans="1:11" s="1" customFormat="1" ht="13.5" customHeight="1">
      <c r="A111" s="72" t="s">
        <v>55</v>
      </c>
      <c r="B111" s="36" t="s">
        <v>56</v>
      </c>
      <c r="C111" s="36"/>
      <c r="D111" s="36"/>
      <c r="E111" s="36"/>
      <c r="F111" s="96">
        <f>G81</f>
        <v>1019.6078730240002</v>
      </c>
      <c r="G111" s="96"/>
      <c r="H111" s="4"/>
      <c r="I111" s="5"/>
      <c r="J111" s="5"/>
      <c r="K111" s="5"/>
    </row>
    <row r="112" spans="1:11" s="1" customFormat="1" ht="13.5" customHeight="1">
      <c r="A112" s="72" t="s">
        <v>75</v>
      </c>
      <c r="B112" s="36" t="s">
        <v>76</v>
      </c>
      <c r="C112" s="36"/>
      <c r="D112" s="36"/>
      <c r="E112" s="36"/>
      <c r="F112" s="96">
        <f>F98</f>
        <v>632.726</v>
      </c>
      <c r="G112" s="96"/>
      <c r="H112" s="4"/>
      <c r="I112" s="5"/>
      <c r="J112" s="5"/>
      <c r="K112" s="5"/>
    </row>
    <row r="113" spans="1:11" s="1" customFormat="1" ht="14.25" customHeight="1">
      <c r="A113" s="95" t="s">
        <v>41</v>
      </c>
      <c r="B113" s="95"/>
      <c r="C113" s="95"/>
      <c r="D113" s="95"/>
      <c r="E113" s="95"/>
      <c r="F113" s="97">
        <f>F110+F111+F112</f>
        <v>2103.287441024</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1" ref="G118:G122">$F$48*F118</f>
        <v>9.742824000000002</v>
      </c>
      <c r="H118" s="4"/>
      <c r="I118" s="5"/>
    </row>
    <row r="119" spans="1:9" s="1" customFormat="1" ht="14.25" customHeight="1">
      <c r="A119" s="14" t="s">
        <v>9</v>
      </c>
      <c r="B119" s="98" t="s">
        <v>90</v>
      </c>
      <c r="C119" s="98"/>
      <c r="D119" s="98"/>
      <c r="E119" s="98"/>
      <c r="F119" s="101">
        <f>0.08*F118</f>
        <v>0.00033600000000000004</v>
      </c>
      <c r="G119" s="100">
        <f t="shared" si="1"/>
        <v>0.7794259200000002</v>
      </c>
      <c r="H119" s="4"/>
      <c r="I119" s="5"/>
    </row>
    <row r="120" spans="1:9" s="1" customFormat="1" ht="26.25" customHeight="1">
      <c r="A120" s="14" t="s">
        <v>12</v>
      </c>
      <c r="B120" s="98" t="s">
        <v>91</v>
      </c>
      <c r="C120" s="98"/>
      <c r="D120" s="98"/>
      <c r="E120" s="98"/>
      <c r="F120" s="101">
        <v>0.04</v>
      </c>
      <c r="G120" s="100">
        <f t="shared" si="1"/>
        <v>92.78880000000001</v>
      </c>
      <c r="H120" s="4"/>
      <c r="I120" s="5"/>
    </row>
    <row r="121" spans="1:9" s="1" customFormat="1" ht="14.25" customHeight="1">
      <c r="A121" s="14" t="s">
        <v>15</v>
      </c>
      <c r="B121" s="98" t="s">
        <v>92</v>
      </c>
      <c r="C121" s="98"/>
      <c r="D121" s="98"/>
      <c r="E121" s="98"/>
      <c r="F121" s="101">
        <v>0.0194</v>
      </c>
      <c r="G121" s="100">
        <f t="shared" si="1"/>
        <v>45.002568000000004</v>
      </c>
      <c r="H121" s="4"/>
      <c r="I121" s="5"/>
    </row>
    <row r="122" spans="1:9" s="1" customFormat="1" ht="24.75" customHeight="1">
      <c r="A122" s="14" t="s">
        <v>62</v>
      </c>
      <c r="B122" s="98" t="s">
        <v>93</v>
      </c>
      <c r="C122" s="98"/>
      <c r="D122" s="98"/>
      <c r="E122" s="98"/>
      <c r="F122" s="101">
        <f>F121*F81</f>
        <v>0.007139200000000001</v>
      </c>
      <c r="G122" s="100">
        <f t="shared" si="1"/>
        <v>16.560945024000002</v>
      </c>
      <c r="H122" s="4"/>
      <c r="I122" s="5"/>
    </row>
    <row r="123" spans="1:9" s="1" customFormat="1" ht="13.5" customHeight="1">
      <c r="A123" s="102"/>
      <c r="B123" s="82" t="s">
        <v>94</v>
      </c>
      <c r="C123" s="82"/>
      <c r="D123" s="82"/>
      <c r="E123" s="82"/>
      <c r="F123" s="103">
        <f>SUM(F118:F122)</f>
        <v>0.0710752</v>
      </c>
      <c r="G123" s="104">
        <f>SUM(G118:G122)</f>
        <v>164.87456294400002</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4587.882003968</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104</v>
      </c>
      <c r="C142" s="98"/>
      <c r="D142" s="98"/>
      <c r="E142" s="98"/>
      <c r="F142" s="117">
        <v>0.0833</v>
      </c>
      <c r="G142" s="118">
        <f aca="true" t="shared" si="2" ref="G142:G147">$G$137*F142</f>
        <v>382.17057093053444</v>
      </c>
      <c r="H142" s="4"/>
      <c r="I142" s="119"/>
      <c r="J142" s="5"/>
      <c r="K142" s="5"/>
    </row>
    <row r="143" spans="1:11" s="1" customFormat="1" ht="13.5" customHeight="1">
      <c r="A143" s="120" t="s">
        <v>9</v>
      </c>
      <c r="B143" s="121" t="s">
        <v>103</v>
      </c>
      <c r="C143" s="121"/>
      <c r="D143" s="121"/>
      <c r="E143" s="121"/>
      <c r="F143" s="61">
        <v>0.0222</v>
      </c>
      <c r="G143" s="118">
        <f t="shared" si="2"/>
        <v>101.85098048808962</v>
      </c>
      <c r="H143" s="4"/>
      <c r="I143" s="122"/>
      <c r="J143" s="5"/>
      <c r="K143" s="5"/>
    </row>
    <row r="144" spans="1:11" s="1" customFormat="1" ht="13.5" customHeight="1">
      <c r="A144" s="120" t="s">
        <v>12</v>
      </c>
      <c r="B144" s="58" t="s">
        <v>105</v>
      </c>
      <c r="C144" s="58"/>
      <c r="D144" s="58"/>
      <c r="E144" s="58"/>
      <c r="F144" s="61">
        <v>0.0004</v>
      </c>
      <c r="G144" s="118">
        <f t="shared" si="2"/>
        <v>1.8351528015872003</v>
      </c>
      <c r="H144" s="4"/>
      <c r="I144" s="5"/>
      <c r="J144" s="5"/>
      <c r="K144" s="5"/>
    </row>
    <row r="145" spans="1:11" s="1" customFormat="1" ht="13.5" customHeight="1">
      <c r="A145" s="120" t="s">
        <v>15</v>
      </c>
      <c r="B145" s="58" t="s">
        <v>106</v>
      </c>
      <c r="C145" s="58"/>
      <c r="D145" s="58"/>
      <c r="E145" s="58"/>
      <c r="F145" s="61">
        <v>0.0002</v>
      </c>
      <c r="G145" s="118">
        <f t="shared" si="2"/>
        <v>0.9175764007936001</v>
      </c>
      <c r="H145" s="4"/>
      <c r="I145" s="5"/>
      <c r="J145" s="5"/>
      <c r="K145" s="5"/>
    </row>
    <row r="146" spans="1:11" s="1" customFormat="1" ht="13.5" customHeight="1">
      <c r="A146" s="120" t="s">
        <v>62</v>
      </c>
      <c r="B146" s="58" t="s">
        <v>107</v>
      </c>
      <c r="C146" s="58"/>
      <c r="D146" s="58"/>
      <c r="E146" s="58"/>
      <c r="F146" s="61">
        <v>0.0014000000000000002</v>
      </c>
      <c r="G146" s="118">
        <f t="shared" si="2"/>
        <v>6.423034805555202</v>
      </c>
      <c r="H146" s="4"/>
      <c r="I146" s="5"/>
      <c r="J146" s="5"/>
      <c r="K146" s="5"/>
    </row>
    <row r="147" spans="1:11" s="1" customFormat="1" ht="13.5" customHeight="1">
      <c r="A147" s="123" t="s">
        <v>64</v>
      </c>
      <c r="B147" s="58" t="s">
        <v>108</v>
      </c>
      <c r="C147" s="58"/>
      <c r="D147" s="58"/>
      <c r="E147" s="58"/>
      <c r="F147" s="124">
        <v>0.0166</v>
      </c>
      <c r="G147" s="118">
        <f t="shared" si="2"/>
        <v>76.1588412658688</v>
      </c>
      <c r="H147" s="4"/>
      <c r="I147" s="5"/>
      <c r="J147" s="5"/>
      <c r="K147" s="5"/>
    </row>
    <row r="148" spans="1:11" s="1" customFormat="1" ht="13.5" customHeight="1">
      <c r="A148" s="102"/>
      <c r="B148" s="82" t="s">
        <v>94</v>
      </c>
      <c r="C148" s="82"/>
      <c r="D148" s="82"/>
      <c r="E148" s="82"/>
      <c r="F148" s="103">
        <f>SUM(F142:F147)</f>
        <v>0.1241</v>
      </c>
      <c r="G148" s="104">
        <f>SUM(G142:G147)</f>
        <v>569.3561566924288</v>
      </c>
      <c r="H148" s="4"/>
      <c r="I148" s="5"/>
      <c r="J148" s="5"/>
      <c r="K148" s="5"/>
    </row>
    <row r="149" spans="1:11" ht="14.25" customHeight="1">
      <c r="A149" s="5"/>
      <c r="B149" s="5"/>
      <c r="C149" s="5"/>
      <c r="D149" s="5"/>
      <c r="E149" s="5"/>
      <c r="F149" s="5"/>
      <c r="G149" s="5"/>
      <c r="H149" s="4"/>
      <c r="I149" s="5"/>
      <c r="J149" s="5"/>
      <c r="K149" s="5"/>
    </row>
    <row r="150" spans="1:11" s="1" customFormat="1" ht="13.5" customHeight="1">
      <c r="A150" s="66" t="s">
        <v>109</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108.75" customHeight="1">
      <c r="A152" s="125" t="s">
        <v>110</v>
      </c>
      <c r="B152" s="125"/>
      <c r="C152" s="125"/>
      <c r="D152" s="125"/>
      <c r="E152" s="125"/>
      <c r="F152" s="125"/>
      <c r="G152" s="125"/>
      <c r="H152" s="4"/>
      <c r="I152" s="5"/>
      <c r="J152" s="5"/>
      <c r="K152" s="5"/>
    </row>
    <row r="153" spans="1:11" s="1" customFormat="1" ht="92.25" customHeight="1">
      <c r="A153" s="125" t="s">
        <v>111</v>
      </c>
      <c r="B153" s="125"/>
      <c r="C153" s="125"/>
      <c r="D153" s="125"/>
      <c r="E153" s="125"/>
      <c r="F153" s="125"/>
      <c r="G153" s="125"/>
      <c r="H153" s="4"/>
      <c r="I153" s="5"/>
      <c r="J153" s="5"/>
      <c r="K153" s="5"/>
    </row>
    <row r="154" spans="1:11" s="1" customFormat="1" ht="147" customHeight="1">
      <c r="A154" s="125" t="s">
        <v>112</v>
      </c>
      <c r="B154" s="125"/>
      <c r="C154" s="125"/>
      <c r="D154" s="125"/>
      <c r="E154" s="125"/>
      <c r="F154" s="125"/>
      <c r="G154" s="125"/>
      <c r="H154" s="4"/>
      <c r="I154" s="5"/>
      <c r="J154" s="5"/>
      <c r="K154" s="5"/>
    </row>
    <row r="155" spans="1:11" s="1" customFormat="1" ht="215.25" customHeight="1">
      <c r="A155" s="125" t="s">
        <v>113</v>
      </c>
      <c r="B155" s="125"/>
      <c r="C155" s="125"/>
      <c r="D155" s="125"/>
      <c r="E155" s="125"/>
      <c r="F155" s="125"/>
      <c r="G155" s="125"/>
      <c r="H155" s="4"/>
      <c r="I155" s="5"/>
      <c r="J155" s="5"/>
      <c r="K155" s="5"/>
    </row>
    <row r="156" spans="1:11" s="1" customFormat="1" ht="179.25" customHeight="1">
      <c r="A156" s="125" t="s">
        <v>114</v>
      </c>
      <c r="B156" s="125"/>
      <c r="C156" s="125"/>
      <c r="D156" s="125"/>
      <c r="E156" s="125"/>
      <c r="F156" s="125"/>
      <c r="G156" s="125"/>
      <c r="H156" s="4"/>
      <c r="I156" s="5"/>
      <c r="J156" s="5"/>
      <c r="K156" s="5"/>
    </row>
    <row r="157" spans="1:11" s="1" customFormat="1" ht="66.75" customHeight="1">
      <c r="A157" s="125" t="s">
        <v>115</v>
      </c>
      <c r="B157" s="125"/>
      <c r="C157" s="125"/>
      <c r="D157" s="125"/>
      <c r="E157" s="125"/>
      <c r="F157" s="125"/>
      <c r="G157" s="125"/>
      <c r="H157" s="4"/>
      <c r="I157" s="5"/>
      <c r="J157" s="5"/>
      <c r="K157" s="5"/>
    </row>
    <row r="158" spans="1:11" s="1" customFormat="1" ht="13.5" customHeight="1">
      <c r="A158" s="126"/>
      <c r="B158" s="5"/>
      <c r="C158" s="5"/>
      <c r="D158" s="5"/>
      <c r="E158" s="5"/>
      <c r="F158" s="5"/>
      <c r="G158" s="5"/>
      <c r="H158" s="4"/>
      <c r="I158" s="5"/>
      <c r="J158" s="5"/>
      <c r="K158" s="5"/>
    </row>
    <row r="159" spans="1:11" s="1" customFormat="1" ht="15.75" customHeight="1">
      <c r="A159" s="81" t="s">
        <v>116</v>
      </c>
      <c r="B159" s="81"/>
      <c r="C159" s="81"/>
      <c r="D159" s="81"/>
      <c r="E159" s="81"/>
      <c r="F159" s="81"/>
      <c r="G159" s="81"/>
      <c r="H159" s="4"/>
      <c r="I159" s="5"/>
      <c r="J159" s="127"/>
      <c r="K159" s="5"/>
    </row>
    <row r="160" spans="1:11" s="1" customFormat="1" ht="14.25">
      <c r="A160" s="114"/>
      <c r="B160" s="114"/>
      <c r="C160" s="114"/>
      <c r="D160" s="114"/>
      <c r="E160" s="114"/>
      <c r="F160" s="114"/>
      <c r="G160" s="114"/>
      <c r="H160" s="4"/>
      <c r="I160" s="5"/>
      <c r="J160" s="5"/>
      <c r="K160" s="5"/>
    </row>
    <row r="161" spans="1:11" s="1" customFormat="1" ht="13.5" customHeight="1">
      <c r="A161" s="56" t="s">
        <v>117</v>
      </c>
      <c r="B161" s="56" t="s">
        <v>118</v>
      </c>
      <c r="C161" s="56"/>
      <c r="D161" s="56"/>
      <c r="E161" s="56"/>
      <c r="F161" s="128" t="s">
        <v>47</v>
      </c>
      <c r="G161" s="56" t="s">
        <v>39</v>
      </c>
      <c r="H161" s="4"/>
      <c r="I161" s="5"/>
      <c r="J161" s="5"/>
      <c r="K161" s="5"/>
    </row>
    <row r="162" spans="1:11" s="1" customFormat="1" ht="14.25" customHeight="1">
      <c r="A162" s="48" t="s">
        <v>6</v>
      </c>
      <c r="B162" s="58" t="s">
        <v>119</v>
      </c>
      <c r="C162" s="58"/>
      <c r="D162" s="58"/>
      <c r="E162" s="58"/>
      <c r="F162" s="59">
        <v>0</v>
      </c>
      <c r="G162" s="129">
        <f>G137*F162</f>
        <v>0</v>
      </c>
      <c r="H162" s="4"/>
      <c r="I162" s="5"/>
      <c r="J162" s="5"/>
      <c r="K162" s="5"/>
    </row>
    <row r="163" spans="1:11" s="1" customFormat="1" ht="13.5" customHeight="1">
      <c r="A163" s="21" t="s">
        <v>120</v>
      </c>
      <c r="B163" s="21"/>
      <c r="C163" s="21"/>
      <c r="D163" s="21"/>
      <c r="E163" s="21"/>
      <c r="F163" s="103">
        <v>0</v>
      </c>
      <c r="G163" s="130">
        <f>G162</f>
        <v>0</v>
      </c>
      <c r="H163" s="4"/>
      <c r="I163" s="5"/>
      <c r="J163" s="5"/>
      <c r="K163" s="5"/>
    </row>
    <row r="164" spans="1:11" s="1" customFormat="1" ht="13.5" customHeight="1">
      <c r="A164" s="65" t="s">
        <v>121</v>
      </c>
      <c r="B164" s="65"/>
      <c r="C164" s="65"/>
      <c r="D164" s="65"/>
      <c r="E164" s="65"/>
      <c r="F164" s="65"/>
      <c r="G164" s="65"/>
      <c r="H164" s="4"/>
      <c r="I164" s="5"/>
      <c r="J164" s="5"/>
      <c r="K164" s="5"/>
    </row>
    <row r="165" spans="1:11" s="1" customFormat="1" ht="14.25">
      <c r="A165" s="65"/>
      <c r="B165" s="65"/>
      <c r="C165" s="65"/>
      <c r="D165" s="65"/>
      <c r="E165" s="65"/>
      <c r="F165" s="65"/>
      <c r="G165" s="65"/>
      <c r="H165" s="4"/>
      <c r="I165" s="5"/>
      <c r="J165" s="5"/>
      <c r="K165" s="5"/>
    </row>
    <row r="166" spans="1:11" s="1" customFormat="1" ht="14.25">
      <c r="A166" s="131"/>
      <c r="B166" s="12"/>
      <c r="C166" s="12"/>
      <c r="D166" s="12"/>
      <c r="E166" s="12"/>
      <c r="F166" s="132"/>
      <c r="G166" s="133"/>
      <c r="H166" s="4"/>
      <c r="I166" s="5"/>
      <c r="J166" s="5"/>
      <c r="K166" s="5"/>
    </row>
    <row r="167" spans="1:11" s="1" customFormat="1" ht="13.5" customHeight="1">
      <c r="A167" s="27" t="s">
        <v>122</v>
      </c>
      <c r="B167" s="27"/>
      <c r="C167" s="27"/>
      <c r="D167" s="27"/>
      <c r="E167" s="27"/>
      <c r="F167" s="27"/>
      <c r="G167" s="27"/>
      <c r="H167" s="4"/>
      <c r="I167" s="5"/>
      <c r="J167" s="5"/>
      <c r="K167" s="5"/>
    </row>
    <row r="168" spans="1:11" s="1" customFormat="1" ht="14.25" customHeight="1">
      <c r="A168" s="134"/>
      <c r="B168" s="134"/>
      <c r="C168" s="134"/>
      <c r="D168" s="134"/>
      <c r="E168" s="134"/>
      <c r="F168" s="134"/>
      <c r="G168" s="134"/>
      <c r="H168" s="4"/>
      <c r="I168" s="5"/>
      <c r="J168" s="5"/>
      <c r="K168" s="5"/>
    </row>
    <row r="169" spans="1:11" s="1" customFormat="1" ht="14.25" customHeight="1">
      <c r="A169" s="56">
        <v>4</v>
      </c>
      <c r="B169" s="135" t="s">
        <v>123</v>
      </c>
      <c r="C169" s="135"/>
      <c r="D169" s="135"/>
      <c r="E169" s="135"/>
      <c r="F169" s="21"/>
      <c r="G169" s="56" t="s">
        <v>39</v>
      </c>
      <c r="H169" s="4"/>
      <c r="I169" s="5"/>
      <c r="J169" s="5"/>
      <c r="K169" s="5"/>
    </row>
    <row r="170" spans="1:11" s="1" customFormat="1" ht="13.5" customHeight="1">
      <c r="A170" s="48" t="s">
        <v>102</v>
      </c>
      <c r="B170" s="58" t="s">
        <v>103</v>
      </c>
      <c r="C170" s="58"/>
      <c r="D170" s="58"/>
      <c r="E170" s="58"/>
      <c r="F170" s="59">
        <f>F148</f>
        <v>0.1241</v>
      </c>
      <c r="G170" s="136">
        <f>G148</f>
        <v>569.3561566924288</v>
      </c>
      <c r="H170" s="4"/>
      <c r="I170" s="5"/>
      <c r="J170" s="5"/>
      <c r="K170" s="5"/>
    </row>
    <row r="171" spans="1:11" s="1" customFormat="1" ht="13.5" customHeight="1">
      <c r="A171" s="120" t="s">
        <v>117</v>
      </c>
      <c r="B171" s="58" t="s">
        <v>118</v>
      </c>
      <c r="C171" s="58"/>
      <c r="D171" s="58"/>
      <c r="E171" s="58"/>
      <c r="F171" s="61">
        <f>F163</f>
        <v>0</v>
      </c>
      <c r="G171" s="136">
        <f>G163</f>
        <v>0</v>
      </c>
      <c r="H171" s="4"/>
      <c r="I171" s="5"/>
      <c r="J171" s="5"/>
      <c r="K171" s="5"/>
    </row>
    <row r="172" spans="1:11" s="1" customFormat="1" ht="13.5" customHeight="1">
      <c r="A172" s="102"/>
      <c r="B172" s="82" t="s">
        <v>94</v>
      </c>
      <c r="C172" s="82"/>
      <c r="D172" s="82"/>
      <c r="E172" s="82"/>
      <c r="F172" s="103">
        <f>F170</f>
        <v>0.1241</v>
      </c>
      <c r="G172" s="104">
        <f>G170+G171</f>
        <v>569.3561566924288</v>
      </c>
      <c r="H172" s="4"/>
      <c r="I172" s="5"/>
      <c r="J172" s="5"/>
      <c r="K172" s="5"/>
    </row>
    <row r="173" spans="1:11" ht="14.25" customHeight="1">
      <c r="A173" s="5"/>
      <c r="B173" s="5"/>
      <c r="C173" s="5"/>
      <c r="D173" s="5"/>
      <c r="E173" s="5"/>
      <c r="F173" s="5"/>
      <c r="G173" s="5"/>
      <c r="H173" s="4"/>
      <c r="I173" s="5"/>
      <c r="J173" s="5"/>
      <c r="K173" s="5"/>
    </row>
    <row r="174" spans="1:11" s="1" customFormat="1" ht="15.75" customHeight="1">
      <c r="A174" s="53" t="s">
        <v>124</v>
      </c>
      <c r="B174" s="53"/>
      <c r="C174" s="53"/>
      <c r="D174" s="53"/>
      <c r="E174" s="53"/>
      <c r="F174" s="53"/>
      <c r="G174" s="53"/>
      <c r="H174" s="4"/>
      <c r="I174" s="5"/>
      <c r="J174" s="5"/>
      <c r="K174" s="5"/>
    </row>
    <row r="175" spans="1:11" ht="14.25">
      <c r="A175" s="5"/>
      <c r="B175" s="5"/>
      <c r="C175" s="5"/>
      <c r="D175" s="5"/>
      <c r="E175" s="5"/>
      <c r="F175" s="5"/>
      <c r="G175" s="5"/>
      <c r="H175" s="4"/>
      <c r="I175" s="5"/>
      <c r="J175" s="5"/>
      <c r="K175" s="5"/>
    </row>
    <row r="176" spans="1:11" s="1" customFormat="1" ht="13.5" customHeight="1">
      <c r="A176" s="21">
        <v>5</v>
      </c>
      <c r="B176" s="21" t="s">
        <v>125</v>
      </c>
      <c r="C176" s="21"/>
      <c r="D176" s="21"/>
      <c r="E176" s="21"/>
      <c r="F176" s="21" t="s">
        <v>39</v>
      </c>
      <c r="G176" s="21"/>
      <c r="H176" s="4"/>
      <c r="I176" s="5"/>
      <c r="J176" s="5"/>
      <c r="K176" s="5"/>
    </row>
    <row r="177" spans="1:11" s="1" customFormat="1" ht="13.5" customHeight="1">
      <c r="A177" s="14" t="s">
        <v>6</v>
      </c>
      <c r="B177" s="98" t="s">
        <v>126</v>
      </c>
      <c r="C177" s="98"/>
      <c r="D177" s="98"/>
      <c r="E177" s="98"/>
      <c r="F177" s="118">
        <v>47.66</v>
      </c>
      <c r="G177" s="118"/>
      <c r="H177" s="4"/>
      <c r="I177" s="5"/>
      <c r="J177" s="5"/>
      <c r="K177" s="5"/>
    </row>
    <row r="178" spans="1:11" s="1" customFormat="1" ht="13.5" customHeight="1">
      <c r="A178" s="14" t="s">
        <v>9</v>
      </c>
      <c r="B178" s="98" t="s">
        <v>127</v>
      </c>
      <c r="C178" s="98"/>
      <c r="D178" s="98"/>
      <c r="E178" s="98"/>
      <c r="F178" s="118">
        <v>551.95</v>
      </c>
      <c r="G178" s="118"/>
      <c r="H178" s="4"/>
      <c r="I178" s="5"/>
      <c r="J178" s="5"/>
      <c r="K178" s="5"/>
    </row>
    <row r="179" spans="1:11" s="1" customFormat="1" ht="13.5" customHeight="1">
      <c r="A179" s="14" t="s">
        <v>12</v>
      </c>
      <c r="B179" s="98" t="s">
        <v>128</v>
      </c>
      <c r="C179" s="98"/>
      <c r="D179" s="98"/>
      <c r="E179" s="98"/>
      <c r="F179" s="118"/>
      <c r="G179" s="118"/>
      <c r="H179" s="4"/>
      <c r="I179" s="5"/>
      <c r="J179" s="5"/>
      <c r="K179" s="5"/>
    </row>
    <row r="180" spans="1:11" s="1" customFormat="1" ht="13.5" customHeight="1">
      <c r="A180" s="14" t="s">
        <v>15</v>
      </c>
      <c r="B180" s="98" t="s">
        <v>129</v>
      </c>
      <c r="C180" s="98"/>
      <c r="D180" s="98"/>
      <c r="E180" s="98"/>
      <c r="F180" s="176">
        <v>401.76</v>
      </c>
      <c r="G180" s="176"/>
      <c r="H180" s="4"/>
      <c r="I180" s="5"/>
      <c r="J180" s="5"/>
      <c r="K180" s="5"/>
    </row>
    <row r="181" spans="1:11" s="1" customFormat="1" ht="13.5" customHeight="1">
      <c r="A181" s="138"/>
      <c r="B181" s="21" t="s">
        <v>41</v>
      </c>
      <c r="C181" s="21"/>
      <c r="D181" s="21"/>
      <c r="E181" s="21"/>
      <c r="F181" s="139">
        <f>SUM(F177:F180)</f>
        <v>1001.37</v>
      </c>
      <c r="G181" s="139"/>
      <c r="H181" s="4"/>
      <c r="I181" s="5"/>
      <c r="J181" s="5"/>
      <c r="K181" s="5"/>
    </row>
    <row r="182" spans="1:11" ht="14.25" customHeight="1">
      <c r="A182" s="5"/>
      <c r="B182" s="5"/>
      <c r="C182" s="5"/>
      <c r="D182" s="5"/>
      <c r="E182" s="5"/>
      <c r="F182" s="5"/>
      <c r="G182" s="5"/>
      <c r="H182" s="4"/>
      <c r="I182" s="5"/>
      <c r="J182" s="5"/>
      <c r="K182" s="5"/>
    </row>
    <row r="183" spans="1:11" s="1" customFormat="1" ht="13.5" customHeight="1">
      <c r="A183" s="78" t="s">
        <v>130</v>
      </c>
      <c r="B183" s="78"/>
      <c r="C183" s="78"/>
      <c r="D183" s="78"/>
      <c r="E183" s="78"/>
      <c r="F183" s="78"/>
      <c r="G183" s="78"/>
      <c r="H183" s="4"/>
      <c r="I183" s="5"/>
      <c r="J183" s="5"/>
      <c r="K183" s="5"/>
    </row>
    <row r="184" spans="1:11" s="1" customFormat="1" ht="14.25" customHeight="1">
      <c r="A184" s="42"/>
      <c r="B184" s="5"/>
      <c r="C184" s="5"/>
      <c r="D184" s="5"/>
      <c r="E184" s="5"/>
      <c r="F184" s="5"/>
      <c r="G184" s="5"/>
      <c r="H184" s="4"/>
      <c r="I184" s="5"/>
      <c r="J184" s="5"/>
      <c r="K184" s="5"/>
    </row>
    <row r="185" spans="1:11" s="1" customFormat="1" ht="15.75" customHeight="1">
      <c r="A185" s="140" t="s">
        <v>131</v>
      </c>
      <c r="B185" s="140"/>
      <c r="C185" s="140"/>
      <c r="D185" s="140"/>
      <c r="E185" s="140"/>
      <c r="F185" s="140"/>
      <c r="G185" s="140"/>
      <c r="H185" s="4"/>
      <c r="I185" s="5"/>
      <c r="J185" s="5"/>
      <c r="K185" s="5"/>
    </row>
    <row r="186" spans="1:11" s="1" customFormat="1" ht="14.25">
      <c r="A186" s="141"/>
      <c r="B186" s="141"/>
      <c r="C186" s="141"/>
      <c r="D186" s="141"/>
      <c r="E186" s="141"/>
      <c r="F186" s="141"/>
      <c r="G186" s="141"/>
      <c r="H186" s="4"/>
      <c r="I186" s="5"/>
      <c r="J186" s="5"/>
      <c r="K186" s="5"/>
    </row>
    <row r="187" spans="1:11" s="1" customFormat="1" ht="13.5" customHeight="1">
      <c r="A187" s="68" t="s">
        <v>132</v>
      </c>
      <c r="B187" s="68"/>
      <c r="C187" s="68"/>
      <c r="D187" s="68"/>
      <c r="E187" s="68"/>
      <c r="F187" s="68"/>
      <c r="G187" s="142">
        <f>F48+F113+G123+G172+F181</f>
        <v>6158.608160660429</v>
      </c>
      <c r="H187" s="4"/>
      <c r="I187" s="5"/>
      <c r="J187" s="5"/>
      <c r="K187" s="5"/>
    </row>
    <row r="188" spans="1:11" s="1" customFormat="1" ht="14.25" customHeight="1">
      <c r="A188" s="5"/>
      <c r="B188" s="11"/>
      <c r="C188" s="11"/>
      <c r="D188" s="11"/>
      <c r="E188" s="11"/>
      <c r="F188" s="11"/>
      <c r="G188" s="143">
        <f>G187+G190</f>
        <v>6343.366405480242</v>
      </c>
      <c r="H188" s="4"/>
      <c r="I188" s="5"/>
      <c r="J188" s="5"/>
      <c r="K188" s="5"/>
    </row>
    <row r="189" spans="1:11" s="1" customFormat="1" ht="13.5" customHeight="1">
      <c r="A189" s="51">
        <v>6</v>
      </c>
      <c r="B189" s="144" t="s">
        <v>133</v>
      </c>
      <c r="C189" s="144"/>
      <c r="D189" s="144"/>
      <c r="E189" s="144"/>
      <c r="F189" s="144" t="s">
        <v>47</v>
      </c>
      <c r="G189" s="145" t="s">
        <v>39</v>
      </c>
      <c r="H189" s="4"/>
      <c r="I189" s="5"/>
      <c r="J189" s="5"/>
      <c r="K189" s="5"/>
    </row>
    <row r="190" spans="1:11" s="1" customFormat="1" ht="13.5" customHeight="1">
      <c r="A190" s="146" t="s">
        <v>6</v>
      </c>
      <c r="B190" s="147" t="s">
        <v>134</v>
      </c>
      <c r="C190" s="147"/>
      <c r="D190" s="147"/>
      <c r="E190" s="147"/>
      <c r="F190" s="148">
        <v>0.03</v>
      </c>
      <c r="G190" s="149">
        <f>G187*F190</f>
        <v>184.7582448198129</v>
      </c>
      <c r="H190" s="4"/>
      <c r="I190" s="5"/>
      <c r="J190" s="5"/>
      <c r="K190" s="5"/>
    </row>
    <row r="191" spans="1:11" s="1" customFormat="1" ht="13.5" customHeight="1">
      <c r="A191" s="150" t="s">
        <v>9</v>
      </c>
      <c r="B191" s="36" t="s">
        <v>135</v>
      </c>
      <c r="C191" s="36"/>
      <c r="D191" s="36"/>
      <c r="E191" s="36"/>
      <c r="F191" s="151">
        <v>0.08599</v>
      </c>
      <c r="G191" s="152">
        <f>(G187+G190)*F191</f>
        <v>545.466077207246</v>
      </c>
      <c r="H191" s="153"/>
      <c r="I191" s="5"/>
      <c r="J191" s="5"/>
      <c r="K191" s="5"/>
    </row>
    <row r="192" spans="1:11" s="1" customFormat="1" ht="13.5" customHeight="1">
      <c r="A192" s="150" t="s">
        <v>12</v>
      </c>
      <c r="B192" s="36" t="s">
        <v>136</v>
      </c>
      <c r="C192" s="36"/>
      <c r="D192" s="36"/>
      <c r="E192" s="36"/>
      <c r="F192" s="151"/>
      <c r="G192" s="152"/>
      <c r="H192" s="4"/>
      <c r="I192" s="4"/>
      <c r="J192" s="5"/>
      <c r="K192" s="5"/>
    </row>
    <row r="193" spans="1:11" s="1" customFormat="1" ht="13.5" customHeight="1">
      <c r="A193" s="150"/>
      <c r="B193" s="36" t="s">
        <v>137</v>
      </c>
      <c r="C193" s="36"/>
      <c r="D193" s="36"/>
      <c r="E193" s="36"/>
      <c r="F193" s="151">
        <v>0.076</v>
      </c>
      <c r="G193" s="152">
        <f aca="true" t="shared" si="3" ref="G193:G195">SUM($G$187,$G$190,$G$191)/0.8575*F193</f>
        <v>610.5554153752176</v>
      </c>
      <c r="H193" s="4"/>
      <c r="I193" s="5"/>
      <c r="J193" s="5"/>
      <c r="K193" s="5"/>
    </row>
    <row r="194" spans="1:11" s="1" customFormat="1" ht="13.5" customHeight="1">
      <c r="A194" s="150"/>
      <c r="B194" s="36" t="s">
        <v>138</v>
      </c>
      <c r="C194" s="36"/>
      <c r="D194" s="36"/>
      <c r="E194" s="36"/>
      <c r="F194" s="151">
        <v>0.0165</v>
      </c>
      <c r="G194" s="152">
        <f t="shared" si="3"/>
        <v>132.55479412751436</v>
      </c>
      <c r="H194" s="4"/>
      <c r="I194" s="5"/>
      <c r="J194" s="5"/>
      <c r="K194" s="5"/>
    </row>
    <row r="195" spans="1:11" s="1" customFormat="1" ht="13.5" customHeight="1">
      <c r="A195" s="150"/>
      <c r="B195" s="36" t="s">
        <v>139</v>
      </c>
      <c r="C195" s="36"/>
      <c r="D195" s="36"/>
      <c r="E195" s="36"/>
      <c r="F195" s="151">
        <v>0.05</v>
      </c>
      <c r="G195" s="152">
        <f t="shared" si="3"/>
        <v>401.6811943258011</v>
      </c>
      <c r="H195" s="4"/>
      <c r="I195" s="5"/>
      <c r="J195" s="5"/>
      <c r="K195" s="5"/>
    </row>
    <row r="196" spans="1:11" s="1" customFormat="1" ht="13.5" customHeight="1">
      <c r="A196" s="154"/>
      <c r="B196" s="155" t="s">
        <v>41</v>
      </c>
      <c r="C196" s="155"/>
      <c r="D196" s="155"/>
      <c r="E196" s="155"/>
      <c r="F196" s="156">
        <f>SUM(F190:F195)</f>
        <v>0.25849</v>
      </c>
      <c r="G196" s="52">
        <f>SUM(G190:G195)</f>
        <v>1875.0157258555919</v>
      </c>
      <c r="H196" s="4"/>
      <c r="I196" s="5"/>
      <c r="J196" s="5"/>
      <c r="K196" s="5"/>
    </row>
    <row r="197" spans="1:11" ht="14.25" customHeight="1">
      <c r="A197" s="5"/>
      <c r="B197" s="5"/>
      <c r="C197" s="5"/>
      <c r="D197" s="5"/>
      <c r="E197" s="5"/>
      <c r="F197" s="5"/>
      <c r="G197" s="5"/>
      <c r="H197" s="4"/>
      <c r="I197" s="5"/>
      <c r="J197" s="5"/>
      <c r="K197" s="5"/>
    </row>
    <row r="198" spans="1:11" s="1" customFormat="1" ht="14.25" customHeight="1">
      <c r="A198" s="31" t="s">
        <v>140</v>
      </c>
      <c r="B198" s="31"/>
      <c r="C198" s="31"/>
      <c r="D198" s="31"/>
      <c r="E198" s="31"/>
      <c r="F198" s="31"/>
      <c r="G198" s="31"/>
      <c r="H198" s="4"/>
      <c r="I198" s="5"/>
      <c r="J198" s="5"/>
      <c r="K198" s="5"/>
    </row>
    <row r="199" spans="1:11" s="1" customFormat="1" ht="15.75" customHeight="1">
      <c r="A199" s="31" t="s">
        <v>141</v>
      </c>
      <c r="B199" s="31"/>
      <c r="C199" s="31"/>
      <c r="D199" s="31"/>
      <c r="E199" s="31"/>
      <c r="F199" s="31"/>
      <c r="G199" s="31"/>
      <c r="H199" s="4"/>
      <c r="I199" s="5"/>
      <c r="J199" s="5"/>
      <c r="K199" s="5"/>
    </row>
    <row r="200" spans="1:11" s="1" customFormat="1" ht="14.25">
      <c r="A200" s="141" t="s">
        <v>142</v>
      </c>
      <c r="B200" s="141"/>
      <c r="C200" s="141"/>
      <c r="D200" s="141"/>
      <c r="E200" s="141"/>
      <c r="F200" s="141"/>
      <c r="G200" s="141"/>
      <c r="H200" s="4"/>
      <c r="I200" s="5"/>
      <c r="J200" s="5"/>
      <c r="K200" s="5"/>
    </row>
    <row r="201" spans="1:11" s="1" customFormat="1" ht="14.25">
      <c r="A201" s="141" t="s">
        <v>143</v>
      </c>
      <c r="B201" s="141"/>
      <c r="C201" s="141"/>
      <c r="D201" s="141"/>
      <c r="E201" s="141"/>
      <c r="F201" s="141"/>
      <c r="G201" s="141"/>
      <c r="H201" s="4"/>
      <c r="I201" s="5"/>
      <c r="J201" s="5"/>
      <c r="K201" s="5"/>
    </row>
    <row r="202" spans="1:11" s="1" customFormat="1" ht="48.75" customHeight="1">
      <c r="A202" s="157" t="s">
        <v>144</v>
      </c>
      <c r="B202" s="157"/>
      <c r="C202" s="157"/>
      <c r="D202" s="157"/>
      <c r="E202" s="157"/>
      <c r="F202" s="157"/>
      <c r="G202" s="157"/>
      <c r="H202" s="4"/>
      <c r="I202" s="5"/>
      <c r="J202" s="5"/>
      <c r="K202" s="5"/>
    </row>
    <row r="203" spans="1:11" s="1" customFormat="1" ht="56.25" customHeight="1">
      <c r="A203" s="158" t="s">
        <v>145</v>
      </c>
      <c r="B203" s="158"/>
      <c r="C203" s="158"/>
      <c r="D203" s="158"/>
      <c r="E203" s="158"/>
      <c r="F203" s="158"/>
      <c r="G203" s="158"/>
      <c r="H203" s="4"/>
      <c r="I203" s="5"/>
      <c r="J203" s="5"/>
      <c r="K203" s="5"/>
    </row>
    <row r="204" spans="1:11" s="1" customFormat="1" ht="13.5" customHeight="1">
      <c r="A204" s="27" t="s">
        <v>146</v>
      </c>
      <c r="B204" s="27"/>
      <c r="C204" s="27"/>
      <c r="D204" s="27"/>
      <c r="E204" s="27"/>
      <c r="F204" s="27"/>
      <c r="G204" s="27"/>
      <c r="H204" s="4"/>
      <c r="I204" s="5"/>
      <c r="J204" s="5"/>
      <c r="K204" s="5"/>
    </row>
    <row r="205" spans="1:11" s="1" customFormat="1" ht="14.25" customHeight="1">
      <c r="A205" s="33"/>
      <c r="B205" s="33"/>
      <c r="C205" s="33"/>
      <c r="D205" s="33"/>
      <c r="E205" s="33"/>
      <c r="F205" s="33"/>
      <c r="G205" s="33"/>
      <c r="H205" s="4"/>
      <c r="I205" s="5"/>
      <c r="J205" s="5"/>
      <c r="K205" s="5"/>
    </row>
    <row r="206" spans="1:11" s="1" customFormat="1" ht="24.75" customHeight="1">
      <c r="A206" s="159"/>
      <c r="B206" s="95" t="s">
        <v>147</v>
      </c>
      <c r="C206" s="95"/>
      <c r="D206" s="95"/>
      <c r="E206" s="95"/>
      <c r="F206" s="95" t="s">
        <v>148</v>
      </c>
      <c r="G206" s="95"/>
      <c r="H206" s="4"/>
      <c r="I206" s="5"/>
      <c r="J206" s="5"/>
      <c r="K206" s="5"/>
    </row>
    <row r="207" spans="1:11" s="1" customFormat="1" ht="18.75" customHeight="1">
      <c r="A207" s="35" t="s">
        <v>6</v>
      </c>
      <c r="B207" s="36" t="s">
        <v>149</v>
      </c>
      <c r="C207" s="36"/>
      <c r="D207" s="36"/>
      <c r="E207" s="36"/>
      <c r="F207" s="160">
        <f>F48</f>
        <v>2319.7200000000003</v>
      </c>
      <c r="G207" s="160"/>
      <c r="H207" s="4"/>
      <c r="I207" s="5"/>
      <c r="J207" s="5"/>
      <c r="K207" s="5"/>
    </row>
    <row r="208" spans="1:11" s="1" customFormat="1" ht="24" customHeight="1">
      <c r="A208" s="35" t="s">
        <v>9</v>
      </c>
      <c r="B208" s="36" t="s">
        <v>150</v>
      </c>
      <c r="C208" s="36"/>
      <c r="D208" s="36"/>
      <c r="E208" s="36"/>
      <c r="F208" s="160">
        <f>F113</f>
        <v>2103.287441024</v>
      </c>
      <c r="G208" s="160"/>
      <c r="H208" s="4"/>
      <c r="I208" s="5"/>
      <c r="J208" s="5"/>
      <c r="K208" s="5"/>
    </row>
    <row r="209" spans="1:11" s="1" customFormat="1" ht="13.5" customHeight="1">
      <c r="A209" s="35" t="s">
        <v>12</v>
      </c>
      <c r="B209" s="36" t="s">
        <v>151</v>
      </c>
      <c r="C209" s="36"/>
      <c r="D209" s="36"/>
      <c r="E209" s="36"/>
      <c r="F209" s="160">
        <f>G123</f>
        <v>164.87456294400002</v>
      </c>
      <c r="G209" s="160"/>
      <c r="H209" s="4"/>
      <c r="I209" s="5"/>
      <c r="J209" s="5"/>
      <c r="K209" s="5"/>
    </row>
    <row r="210" spans="1:11" s="1" customFormat="1" ht="24" customHeight="1">
      <c r="A210" s="35" t="s">
        <v>15</v>
      </c>
      <c r="B210" s="36" t="s">
        <v>152</v>
      </c>
      <c r="C210" s="36"/>
      <c r="D210" s="36"/>
      <c r="E210" s="36"/>
      <c r="F210" s="160">
        <f>G172</f>
        <v>569.3561566924288</v>
      </c>
      <c r="G210" s="160"/>
      <c r="H210" s="4"/>
      <c r="I210" s="5"/>
      <c r="J210" s="5"/>
      <c r="K210" s="5"/>
    </row>
    <row r="211" spans="1:11" s="1" customFormat="1" ht="13.5" customHeight="1">
      <c r="A211" s="35" t="s">
        <v>62</v>
      </c>
      <c r="B211" s="36" t="s">
        <v>153</v>
      </c>
      <c r="C211" s="36"/>
      <c r="D211" s="36"/>
      <c r="E211" s="36"/>
      <c r="F211" s="160">
        <f>F181</f>
        <v>1001.37</v>
      </c>
      <c r="G211" s="160"/>
      <c r="H211" s="4"/>
      <c r="I211" s="5"/>
      <c r="J211" s="5"/>
      <c r="K211" s="5"/>
    </row>
    <row r="212" spans="1:11" s="1" customFormat="1" ht="13.5" customHeight="1">
      <c r="A212" s="161" t="s">
        <v>154</v>
      </c>
      <c r="B212" s="161"/>
      <c r="C212" s="161"/>
      <c r="D212" s="161"/>
      <c r="E212" s="161"/>
      <c r="F212" s="115">
        <f>F207+F208+F209+F210+F211</f>
        <v>6158.608160660429</v>
      </c>
      <c r="G212" s="115"/>
      <c r="H212" s="4"/>
      <c r="I212" s="5"/>
      <c r="J212" s="5"/>
      <c r="K212" s="5"/>
    </row>
    <row r="213" spans="1:11" s="1" customFormat="1" ht="13.5" customHeight="1">
      <c r="A213" s="35" t="s">
        <v>64</v>
      </c>
      <c r="B213" s="36" t="s">
        <v>155</v>
      </c>
      <c r="C213" s="36"/>
      <c r="D213" s="36"/>
      <c r="E213" s="36"/>
      <c r="F213" s="160">
        <f>G196</f>
        <v>1875.0157258555919</v>
      </c>
      <c r="G213" s="160"/>
      <c r="H213" s="4"/>
      <c r="I213" s="5"/>
      <c r="J213" s="5"/>
      <c r="K213" s="5"/>
    </row>
    <row r="214" spans="1:11" s="1" customFormat="1" ht="13.5" customHeight="1">
      <c r="A214" s="22" t="s">
        <v>156</v>
      </c>
      <c r="B214" s="22"/>
      <c r="C214" s="22"/>
      <c r="D214" s="22"/>
      <c r="E214" s="22"/>
      <c r="F214" s="162">
        <f>F212+F213</f>
        <v>8033.623886516021</v>
      </c>
      <c r="G214" s="162"/>
      <c r="H214" s="163"/>
      <c r="I214" s="5"/>
      <c r="J214" s="5"/>
      <c r="K214" s="5"/>
    </row>
    <row r="215" spans="1:11" s="1" customFormat="1" ht="14.25" customHeight="1">
      <c r="A215" s="164"/>
      <c r="B215" s="164"/>
      <c r="C215" s="164"/>
      <c r="D215" s="164"/>
      <c r="E215" s="164"/>
      <c r="F215" s="164"/>
      <c r="G215" s="164"/>
      <c r="H215" s="4"/>
      <c r="I215" s="5"/>
      <c r="J215" s="5"/>
      <c r="K215" s="5"/>
    </row>
    <row r="216" spans="1:11" s="1" customFormat="1" ht="13.5" customHeight="1">
      <c r="A216" s="27" t="s">
        <v>157</v>
      </c>
      <c r="B216" s="27"/>
      <c r="C216" s="27"/>
      <c r="D216" s="27"/>
      <c r="E216" s="27"/>
      <c r="F216" s="27"/>
      <c r="G216" s="27"/>
      <c r="H216" s="4"/>
      <c r="I216" s="5"/>
      <c r="J216" s="5"/>
      <c r="K216" s="5"/>
    </row>
    <row r="217" spans="1:11" ht="14.25" customHeight="1">
      <c r="A217" s="5"/>
      <c r="B217" s="5"/>
      <c r="C217" s="5"/>
      <c r="D217" s="5"/>
      <c r="E217" s="5"/>
      <c r="F217" s="5"/>
      <c r="G217" s="5"/>
      <c r="H217" s="4"/>
      <c r="I217" s="5"/>
      <c r="J217" s="5"/>
      <c r="K217" s="5"/>
    </row>
    <row r="218" spans="1:11" s="1" customFormat="1" ht="45" customHeight="1">
      <c r="A218" s="21" t="s">
        <v>158</v>
      </c>
      <c r="B218" s="21"/>
      <c r="C218" s="21" t="s">
        <v>159</v>
      </c>
      <c r="D218" s="21" t="s">
        <v>160</v>
      </c>
      <c r="E218" s="21" t="s">
        <v>161</v>
      </c>
      <c r="F218" s="21" t="s">
        <v>162</v>
      </c>
      <c r="G218" s="21" t="s">
        <v>163</v>
      </c>
      <c r="H218" s="4"/>
      <c r="I218" s="5"/>
      <c r="J218" s="5"/>
      <c r="K218" s="5"/>
    </row>
    <row r="219" spans="1:11" s="1" customFormat="1" ht="54" customHeight="1">
      <c r="A219" s="14" t="s">
        <v>164</v>
      </c>
      <c r="B219" s="165">
        <f>F35</f>
        <v>0</v>
      </c>
      <c r="C219" s="166">
        <f>F214</f>
        <v>8033.623886516021</v>
      </c>
      <c r="D219" s="14">
        <v>1</v>
      </c>
      <c r="E219" s="166">
        <f>C219*D219</f>
        <v>8033.623886516021</v>
      </c>
      <c r="F219" s="167">
        <v>1</v>
      </c>
      <c r="G219" s="166">
        <f>E219*F219</f>
        <v>8033.623886516021</v>
      </c>
      <c r="H219" s="4"/>
      <c r="I219" s="5"/>
      <c r="J219" s="5"/>
      <c r="K219" s="5"/>
    </row>
    <row r="220" spans="1:11" s="1" customFormat="1" ht="13.5" customHeight="1">
      <c r="A220" s="21" t="s">
        <v>165</v>
      </c>
      <c r="B220" s="21"/>
      <c r="C220" s="21"/>
      <c r="D220" s="21"/>
      <c r="E220" s="21"/>
      <c r="F220" s="21"/>
      <c r="G220" s="168">
        <f>G219</f>
        <v>8033.623886516021</v>
      </c>
      <c r="H220" s="4"/>
      <c r="I220" s="5"/>
      <c r="J220" s="5"/>
      <c r="K220" s="5"/>
    </row>
    <row r="221" spans="1:11" ht="14.25" customHeight="1">
      <c r="A221" s="5"/>
      <c r="B221" s="5"/>
      <c r="C221" s="5"/>
      <c r="D221" s="5"/>
      <c r="E221" s="5"/>
      <c r="F221" s="5"/>
      <c r="G221" s="5"/>
      <c r="H221" s="4"/>
      <c r="I221" s="5"/>
      <c r="J221" s="5"/>
      <c r="K221" s="5"/>
    </row>
    <row r="222" spans="1:11" s="1" customFormat="1" ht="15.75" customHeight="1">
      <c r="A222" s="53" t="s">
        <v>166</v>
      </c>
      <c r="B222" s="53"/>
      <c r="C222" s="53"/>
      <c r="D222" s="53"/>
      <c r="E222" s="53"/>
      <c r="F222" s="53"/>
      <c r="G222" s="53"/>
      <c r="H222" s="4"/>
      <c r="I222" s="5"/>
      <c r="J222" s="5"/>
      <c r="K222" s="5"/>
    </row>
    <row r="223" spans="1:11" ht="14.25">
      <c r="A223" s="5"/>
      <c r="B223" s="5"/>
      <c r="C223" s="5"/>
      <c r="D223" s="5"/>
      <c r="E223" s="5"/>
      <c r="F223" s="5"/>
      <c r="G223" s="5"/>
      <c r="H223" s="4"/>
      <c r="I223" s="5"/>
      <c r="J223" s="5"/>
      <c r="K223" s="5"/>
    </row>
    <row r="224" spans="1:11" s="1" customFormat="1" ht="13.5" customHeight="1">
      <c r="A224" s="138"/>
      <c r="B224" s="21" t="s">
        <v>167</v>
      </c>
      <c r="C224" s="21"/>
      <c r="D224" s="21"/>
      <c r="E224" s="21"/>
      <c r="F224" s="21"/>
      <c r="G224" s="21"/>
      <c r="H224" s="4"/>
      <c r="I224" s="5"/>
      <c r="J224" s="5"/>
      <c r="K224" s="5"/>
    </row>
    <row r="225" spans="1:11" s="1" customFormat="1" ht="13.5" customHeight="1">
      <c r="A225" s="138"/>
      <c r="B225" s="169" t="s">
        <v>168</v>
      </c>
      <c r="C225" s="169"/>
      <c r="D225" s="169"/>
      <c r="E225" s="169"/>
      <c r="F225" s="21" t="s">
        <v>169</v>
      </c>
      <c r="G225" s="21"/>
      <c r="H225" s="4"/>
      <c r="I225" s="5"/>
      <c r="J225" s="5"/>
      <c r="K225" s="5"/>
    </row>
    <row r="226" spans="1:11" s="1" customFormat="1" ht="14.25" customHeight="1">
      <c r="A226" s="57" t="s">
        <v>6</v>
      </c>
      <c r="B226" s="170" t="s">
        <v>170</v>
      </c>
      <c r="C226" s="170"/>
      <c r="D226" s="170"/>
      <c r="E226" s="170"/>
      <c r="F226" s="171">
        <f>E219</f>
        <v>8033.623886516021</v>
      </c>
      <c r="G226" s="171"/>
      <c r="H226" s="4"/>
      <c r="I226" s="5"/>
      <c r="J226" s="5"/>
      <c r="K226" s="5"/>
    </row>
    <row r="227" spans="1:11" s="1" customFormat="1" ht="36" customHeight="1">
      <c r="A227" s="14" t="s">
        <v>9</v>
      </c>
      <c r="B227" s="170" t="s">
        <v>171</v>
      </c>
      <c r="C227" s="170"/>
      <c r="D227" s="170"/>
      <c r="E227" s="170"/>
      <c r="F227" s="171">
        <f>G220</f>
        <v>8033.623886516021</v>
      </c>
      <c r="G227" s="171"/>
      <c r="H227" s="4"/>
      <c r="I227" s="5"/>
      <c r="J227" s="5"/>
      <c r="K227" s="5"/>
    </row>
    <row r="228" spans="1:11" s="1" customFormat="1" ht="43.5" customHeight="1">
      <c r="A228" s="14" t="s">
        <v>12</v>
      </c>
      <c r="B228" s="36" t="s">
        <v>172</v>
      </c>
      <c r="C228" s="36"/>
      <c r="D228" s="36"/>
      <c r="E228" s="36"/>
      <c r="F228" s="172">
        <f>F227*12</f>
        <v>96403.48663819226</v>
      </c>
      <c r="G228" s="172"/>
      <c r="H228" s="4"/>
      <c r="I228" s="5"/>
      <c r="J228" s="5"/>
      <c r="K228" s="5"/>
    </row>
    <row r="229" spans="1:11" ht="14.25" customHeight="1">
      <c r="A229" s="5"/>
      <c r="B229" s="5"/>
      <c r="C229" s="5"/>
      <c r="D229" s="5"/>
      <c r="E229" s="5"/>
      <c r="F229" s="5"/>
      <c r="G229" s="5"/>
      <c r="H229" s="4"/>
      <c r="I229" s="5"/>
      <c r="J229" s="5"/>
      <c r="K229" s="5"/>
    </row>
    <row r="230" spans="1:11" s="1" customFormat="1" ht="14.25">
      <c r="A230" s="173" t="s">
        <v>173</v>
      </c>
      <c r="B230" s="173"/>
      <c r="C230" s="173"/>
      <c r="D230" s="173"/>
      <c r="E230" s="173"/>
      <c r="F230" s="173"/>
      <c r="G230" s="173"/>
      <c r="H230" s="4"/>
      <c r="I230" s="5"/>
      <c r="J230" s="5"/>
      <c r="K230" s="5"/>
    </row>
    <row r="231" spans="8:11" ht="14.25">
      <c r="H231" s="4"/>
      <c r="I231" s="5"/>
      <c r="J231" s="5"/>
      <c r="K231" s="5"/>
    </row>
    <row r="233" spans="1:7" ht="90.75" customHeight="1">
      <c r="A233" s="174" t="s">
        <v>174</v>
      </c>
      <c r="B233" s="174"/>
      <c r="C233" s="174"/>
      <c r="D233" s="174"/>
      <c r="E233" s="174"/>
      <c r="F233" s="174"/>
      <c r="G233" s="174"/>
    </row>
  </sheetData>
  <sheetProtection selectLockedCells="1" selectUnlockedCells="1"/>
  <mergeCells count="209">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4:G44"/>
    <mergeCell ref="B45:E45"/>
    <mergeCell ref="F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3:G153"/>
    <mergeCell ref="A154:G154"/>
    <mergeCell ref="A155:G155"/>
    <mergeCell ref="A156:G156"/>
    <mergeCell ref="A157:G157"/>
    <mergeCell ref="A159:G159"/>
    <mergeCell ref="B161:E161"/>
    <mergeCell ref="B162:E162"/>
    <mergeCell ref="A163:E163"/>
    <mergeCell ref="A164:G165"/>
    <mergeCell ref="A167:G167"/>
    <mergeCell ref="A168:G168"/>
    <mergeCell ref="B169:E169"/>
    <mergeCell ref="B170:E170"/>
    <mergeCell ref="B171:E171"/>
    <mergeCell ref="B172:E172"/>
    <mergeCell ref="A174:G174"/>
    <mergeCell ref="B176:E176"/>
    <mergeCell ref="F176:G176"/>
    <mergeCell ref="B177:E177"/>
    <mergeCell ref="F177:G177"/>
    <mergeCell ref="B178:E178"/>
    <mergeCell ref="F178:G178"/>
    <mergeCell ref="B179:E179"/>
    <mergeCell ref="F179:G179"/>
    <mergeCell ref="B180:E180"/>
    <mergeCell ref="F180:G180"/>
    <mergeCell ref="B181:E181"/>
    <mergeCell ref="F181:G181"/>
    <mergeCell ref="A183:G183"/>
    <mergeCell ref="A185:G185"/>
    <mergeCell ref="A187:F187"/>
    <mergeCell ref="B189:E189"/>
    <mergeCell ref="B190:E190"/>
    <mergeCell ref="B191:E191"/>
    <mergeCell ref="B192:E192"/>
    <mergeCell ref="B193:E193"/>
    <mergeCell ref="B194:E194"/>
    <mergeCell ref="B195:E195"/>
    <mergeCell ref="B196:E196"/>
    <mergeCell ref="A198:G198"/>
    <mergeCell ref="A199:G199"/>
    <mergeCell ref="A202:G202"/>
    <mergeCell ref="A203:G203"/>
    <mergeCell ref="A204:G204"/>
    <mergeCell ref="B206:E206"/>
    <mergeCell ref="F206:G206"/>
    <mergeCell ref="B207:E207"/>
    <mergeCell ref="F207:G207"/>
    <mergeCell ref="B208:E208"/>
    <mergeCell ref="F208:G208"/>
    <mergeCell ref="B209:E209"/>
    <mergeCell ref="F209:G209"/>
    <mergeCell ref="B210:E210"/>
    <mergeCell ref="F210:G210"/>
    <mergeCell ref="B211:E211"/>
    <mergeCell ref="F211:G211"/>
    <mergeCell ref="A212:E212"/>
    <mergeCell ref="F212:G212"/>
    <mergeCell ref="B213:E213"/>
    <mergeCell ref="F213:G213"/>
    <mergeCell ref="A214:E214"/>
    <mergeCell ref="F214:G214"/>
    <mergeCell ref="A216:G216"/>
    <mergeCell ref="A218:B218"/>
    <mergeCell ref="A220:F220"/>
    <mergeCell ref="A222:G222"/>
    <mergeCell ref="B224:G224"/>
    <mergeCell ref="B225:E225"/>
    <mergeCell ref="F225:G225"/>
    <mergeCell ref="B226:E226"/>
    <mergeCell ref="F226:G226"/>
    <mergeCell ref="B227:E227"/>
    <mergeCell ref="F227:G227"/>
    <mergeCell ref="B228:E228"/>
    <mergeCell ref="F228:G228"/>
    <mergeCell ref="A230:G230"/>
    <mergeCell ref="A233:G233"/>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dimension ref="A1:BL232"/>
  <sheetViews>
    <sheetView workbookViewId="0" topLeftCell="A213">
      <selection activeCell="J179" sqref="J179"/>
    </sheetView>
  </sheetViews>
  <sheetFormatPr defaultColWidth="9.00390625" defaultRowHeight="14.25"/>
  <cols>
    <col min="1" max="1" width="11.375" style="1" customWidth="1"/>
    <col min="2" max="2" width="9.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181</v>
      </c>
      <c r="C20" s="23"/>
      <c r="D20" s="23"/>
      <c r="E20" s="23"/>
      <c r="F20" s="23" t="s">
        <v>176</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182</v>
      </c>
      <c r="G36" s="38"/>
      <c r="H36" s="4"/>
      <c r="I36" s="5"/>
      <c r="J36" s="5"/>
      <c r="K36" s="5"/>
    </row>
    <row r="37" spans="1:11" ht="13.5" customHeight="1">
      <c r="A37" s="35">
        <v>3</v>
      </c>
      <c r="B37" s="36" t="s">
        <v>33</v>
      </c>
      <c r="C37" s="36"/>
      <c r="D37" s="36"/>
      <c r="E37" s="36"/>
      <c r="F37" s="39">
        <v>1784.4</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3.5" customHeight="1">
      <c r="A41" s="46" t="s">
        <v>36</v>
      </c>
      <c r="B41" s="46"/>
      <c r="C41" s="46"/>
      <c r="D41" s="46"/>
      <c r="E41" s="46"/>
      <c r="F41" s="46"/>
      <c r="G41" s="46"/>
      <c r="H41" s="4"/>
      <c r="I41" s="5"/>
      <c r="J41" s="5"/>
      <c r="K41" s="5"/>
    </row>
    <row r="42" spans="1:11" ht="13.5" customHeight="1">
      <c r="A42" s="46"/>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4.25" customHeight="1">
      <c r="A44" s="47" t="s">
        <v>37</v>
      </c>
      <c r="B44" s="47"/>
      <c r="C44" s="47"/>
      <c r="D44" s="47"/>
      <c r="E44" s="47"/>
      <c r="F44" s="47"/>
      <c r="G44" s="47"/>
      <c r="H44" s="4"/>
      <c r="I44" s="5"/>
      <c r="J44" s="5"/>
      <c r="K44" s="5"/>
    </row>
    <row r="45" spans="1:11" ht="13.5" customHeight="1">
      <c r="A45" s="21">
        <v>1</v>
      </c>
      <c r="B45" s="22" t="s">
        <v>38</v>
      </c>
      <c r="C45" s="22"/>
      <c r="D45" s="22"/>
      <c r="E45" s="22"/>
      <c r="F45" s="22" t="s">
        <v>39</v>
      </c>
      <c r="G45" s="22"/>
      <c r="H45" s="4"/>
      <c r="I45" s="5"/>
      <c r="J45" s="5"/>
      <c r="K45" s="5"/>
    </row>
    <row r="46" spans="1:11" ht="13.5" customHeight="1">
      <c r="A46" s="48" t="s">
        <v>6</v>
      </c>
      <c r="B46" s="49" t="s">
        <v>40</v>
      </c>
      <c r="C46" s="49"/>
      <c r="D46" s="49"/>
      <c r="E46" s="49"/>
      <c r="F46" s="50">
        <f>F37</f>
        <v>1784.4</v>
      </c>
      <c r="G46" s="50"/>
      <c r="H46" s="4"/>
      <c r="I46" s="5"/>
      <c r="J46" s="5"/>
      <c r="K46" s="5"/>
    </row>
    <row r="47" spans="1:11" ht="13.5" customHeight="1">
      <c r="A47" s="51" t="s">
        <v>41</v>
      </c>
      <c r="B47" s="51"/>
      <c r="C47" s="51"/>
      <c r="D47" s="51"/>
      <c r="E47" s="51"/>
      <c r="F47" s="52">
        <f>SUM(F46)</f>
        <v>1784.4</v>
      </c>
      <c r="G47" s="52"/>
      <c r="H47" s="4"/>
      <c r="I47" s="5"/>
      <c r="J47" s="5"/>
      <c r="K47" s="5"/>
    </row>
    <row r="48" spans="1:11" ht="13.5" customHeight="1">
      <c r="A48" s="46" t="s">
        <v>42</v>
      </c>
      <c r="B48" s="46"/>
      <c r="C48" s="46"/>
      <c r="D48" s="46"/>
      <c r="E48" s="46"/>
      <c r="F48" s="46"/>
      <c r="G48" s="46"/>
      <c r="H48" s="4"/>
      <c r="I48" s="5"/>
      <c r="J48" s="5"/>
      <c r="K48" s="5"/>
    </row>
    <row r="49" spans="1:11" ht="14.25">
      <c r="A49" s="46"/>
      <c r="B49" s="46"/>
      <c r="C49" s="46"/>
      <c r="D49" s="46"/>
      <c r="E49" s="46"/>
      <c r="F49" s="46"/>
      <c r="G49" s="46"/>
      <c r="H49" s="4"/>
      <c r="I49" s="5"/>
      <c r="J49" s="5"/>
      <c r="K49" s="5"/>
    </row>
    <row r="50" spans="1:11" ht="14.25">
      <c r="A50" s="46"/>
      <c r="B50" s="46"/>
      <c r="C50" s="46"/>
      <c r="D50" s="46"/>
      <c r="E50" s="46"/>
      <c r="F50" s="46"/>
      <c r="G50" s="46"/>
      <c r="H50" s="4"/>
      <c r="I50" s="5"/>
      <c r="J50" s="5"/>
      <c r="K50" s="5"/>
    </row>
    <row r="51" spans="1:11" s="1" customFormat="1" ht="14.25" customHeight="1">
      <c r="A51" s="53" t="s">
        <v>43</v>
      </c>
      <c r="B51" s="53"/>
      <c r="C51" s="53"/>
      <c r="D51" s="53"/>
      <c r="E51" s="53"/>
      <c r="F51" s="53"/>
      <c r="G51" s="53"/>
      <c r="H51" s="4"/>
      <c r="I51" s="5"/>
      <c r="J51" s="5"/>
      <c r="K51" s="5"/>
    </row>
    <row r="52" spans="1:11" s="1" customFormat="1" ht="14.25">
      <c r="A52" s="32"/>
      <c r="B52" s="33"/>
      <c r="C52" s="33"/>
      <c r="D52" s="33"/>
      <c r="E52" s="33"/>
      <c r="F52" s="33"/>
      <c r="G52" s="33"/>
      <c r="H52" s="4"/>
      <c r="I52" s="5"/>
      <c r="J52" s="5"/>
      <c r="K52" s="5"/>
    </row>
    <row r="53" spans="1:11" s="1" customFormat="1" ht="13.5" customHeight="1">
      <c r="A53" s="54" t="s">
        <v>44</v>
      </c>
      <c r="B53" s="54"/>
      <c r="C53" s="54"/>
      <c r="D53" s="54"/>
      <c r="E53" s="54"/>
      <c r="F53" s="54"/>
      <c r="G53" s="54"/>
      <c r="H53" s="4"/>
      <c r="I53" s="5"/>
      <c r="J53" s="5"/>
      <c r="K53" s="5"/>
    </row>
    <row r="54" spans="1:11" s="1" customFormat="1" ht="14.25" customHeight="1">
      <c r="A54" s="55"/>
      <c r="B54" s="55"/>
      <c r="C54" s="55"/>
      <c r="D54" s="55"/>
      <c r="E54" s="55"/>
      <c r="F54" s="55"/>
      <c r="G54" s="55"/>
      <c r="H54" s="4"/>
      <c r="I54" s="5"/>
      <c r="J54" s="5"/>
      <c r="K54" s="5"/>
    </row>
    <row r="55" spans="1:11" s="1" customFormat="1" ht="23.25" customHeight="1">
      <c r="A55" s="56" t="s">
        <v>45</v>
      </c>
      <c r="B55" s="56" t="s">
        <v>46</v>
      </c>
      <c r="C55" s="56"/>
      <c r="D55" s="56"/>
      <c r="E55" s="56"/>
      <c r="F55" s="56" t="s">
        <v>47</v>
      </c>
      <c r="G55" s="56" t="s">
        <v>39</v>
      </c>
      <c r="H55" s="4"/>
      <c r="I55" s="5"/>
      <c r="J55" s="5"/>
      <c r="K55" s="5"/>
    </row>
    <row r="56" spans="1:11" s="1" customFormat="1" ht="13.5" customHeight="1">
      <c r="A56" s="57" t="s">
        <v>6</v>
      </c>
      <c r="B56" s="58" t="s">
        <v>48</v>
      </c>
      <c r="C56" s="58"/>
      <c r="D56" s="58"/>
      <c r="E56" s="58"/>
      <c r="F56" s="59">
        <v>0.0833</v>
      </c>
      <c r="G56" s="60">
        <f>F47*F56</f>
        <v>148.64052</v>
      </c>
      <c r="H56" s="4"/>
      <c r="I56" s="5"/>
      <c r="J56" s="5"/>
      <c r="K56" s="5"/>
    </row>
    <row r="57" spans="1:11" s="1" customFormat="1" ht="13.5" customHeight="1">
      <c r="A57" s="57" t="s">
        <v>9</v>
      </c>
      <c r="B57" s="58" t="s">
        <v>49</v>
      </c>
      <c r="C57" s="58"/>
      <c r="D57" s="58"/>
      <c r="E57" s="58"/>
      <c r="F57" s="61">
        <v>0.0833</v>
      </c>
      <c r="G57" s="60">
        <f>F47*F57</f>
        <v>148.64052</v>
      </c>
      <c r="H57" s="4"/>
      <c r="I57" s="5"/>
      <c r="J57" s="5"/>
      <c r="K57" s="5"/>
    </row>
    <row r="58" spans="1:11" s="1" customFormat="1" ht="13.5" customHeight="1">
      <c r="A58" s="14" t="s">
        <v>12</v>
      </c>
      <c r="B58" s="62" t="s">
        <v>50</v>
      </c>
      <c r="C58" s="62"/>
      <c r="D58" s="62"/>
      <c r="E58" s="62"/>
      <c r="F58" s="61">
        <v>0.0278</v>
      </c>
      <c r="G58" s="60">
        <f>F47*F58</f>
        <v>49.60632</v>
      </c>
      <c r="H58" s="4"/>
      <c r="I58" s="5"/>
      <c r="J58" s="5"/>
      <c r="K58" s="5"/>
    </row>
    <row r="59" spans="1:11" s="1" customFormat="1" ht="13.5" customHeight="1">
      <c r="A59" s="21" t="s">
        <v>41</v>
      </c>
      <c r="B59" s="21"/>
      <c r="C59" s="21"/>
      <c r="D59" s="21"/>
      <c r="E59" s="21"/>
      <c r="F59" s="63">
        <f>F56+F57+F58</f>
        <v>0.1944</v>
      </c>
      <c r="G59" s="64">
        <f>G56+G57+G58</f>
        <v>346.88736</v>
      </c>
      <c r="H59" s="4"/>
      <c r="I59" s="5"/>
      <c r="J59" s="5"/>
      <c r="K59" s="5"/>
    </row>
    <row r="60" spans="1:11" s="1" customFormat="1" ht="14.25" customHeight="1">
      <c r="A60" s="65" t="s">
        <v>51</v>
      </c>
      <c r="B60" s="65"/>
      <c r="C60" s="65"/>
      <c r="D60" s="65"/>
      <c r="E60" s="65"/>
      <c r="F60" s="65"/>
      <c r="G60" s="65"/>
      <c r="H60" s="4"/>
      <c r="I60" s="5"/>
      <c r="J60" s="5"/>
      <c r="K60" s="5"/>
    </row>
    <row r="61" spans="1:11" s="1" customFormat="1" ht="14.25">
      <c r="A61" s="65"/>
      <c r="B61" s="65"/>
      <c r="C61" s="65"/>
      <c r="D61" s="65"/>
      <c r="E61" s="65"/>
      <c r="F61" s="65"/>
      <c r="G61" s="65"/>
      <c r="H61" s="4"/>
      <c r="I61" s="5"/>
      <c r="J61" s="5"/>
      <c r="K61" s="5"/>
    </row>
    <row r="62" spans="1:11" s="1" customFormat="1" ht="13.5" customHeight="1">
      <c r="A62" s="65"/>
      <c r="B62" s="65"/>
      <c r="C62" s="65"/>
      <c r="D62" s="65"/>
      <c r="E62" s="65"/>
      <c r="F62" s="65"/>
      <c r="G62" s="65"/>
      <c r="H62" s="4"/>
      <c r="I62" s="5"/>
      <c r="J62" s="5"/>
      <c r="K62" s="5"/>
    </row>
    <row r="63" spans="1:11" s="1" customFormat="1" ht="19.5" customHeight="1">
      <c r="A63" s="66" t="s">
        <v>52</v>
      </c>
      <c r="B63" s="66"/>
      <c r="C63" s="66"/>
      <c r="D63" s="66"/>
      <c r="E63" s="66"/>
      <c r="F63" s="66"/>
      <c r="G63" s="66"/>
      <c r="H63" s="4"/>
      <c r="I63" s="5"/>
      <c r="J63" s="5"/>
      <c r="K63" s="5"/>
    </row>
    <row r="64" spans="1:11" s="1" customFormat="1" ht="13.5" customHeight="1">
      <c r="A64" s="66"/>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4.25" customHeight="1">
      <c r="A66" s="67" t="s">
        <v>53</v>
      </c>
      <c r="B66" s="67"/>
      <c r="C66" s="67"/>
      <c r="D66" s="67"/>
      <c r="E66" s="67"/>
      <c r="F66" s="67"/>
      <c r="G66" s="67"/>
      <c r="H66" s="4"/>
      <c r="I66" s="5"/>
      <c r="J66" s="5"/>
      <c r="K66" s="5"/>
    </row>
    <row r="67" spans="1:11" s="1" customFormat="1" ht="9.75" customHeight="1">
      <c r="A67" s="67"/>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14.25" customHeight="1">
      <c r="A69" s="68" t="s">
        <v>54</v>
      </c>
      <c r="B69" s="68"/>
      <c r="C69" s="68"/>
      <c r="D69" s="68"/>
      <c r="E69" s="68"/>
      <c r="F69" s="68"/>
      <c r="G69" s="69">
        <f>F47+G59</f>
        <v>2131.2873600000003</v>
      </c>
      <c r="H69" s="4"/>
      <c r="I69" s="5"/>
      <c r="J69" s="5"/>
      <c r="K69" s="5"/>
    </row>
    <row r="70" spans="1:11" s="1" customFormat="1" ht="14.25">
      <c r="A70" s="41"/>
      <c r="B70" s="33"/>
      <c r="C70" s="33"/>
      <c r="D70" s="33"/>
      <c r="E70" s="33"/>
      <c r="F70" s="33"/>
      <c r="G70" s="33"/>
      <c r="H70" s="4"/>
      <c r="I70" s="5"/>
      <c r="J70" s="5"/>
      <c r="K70" s="5"/>
    </row>
    <row r="71" spans="1:11" s="1" customFormat="1" ht="13.5" customHeight="1">
      <c r="A71" s="70" t="s">
        <v>55</v>
      </c>
      <c r="B71" s="71" t="s">
        <v>56</v>
      </c>
      <c r="C71" s="71"/>
      <c r="D71" s="71"/>
      <c r="E71" s="71"/>
      <c r="F71" s="71" t="s">
        <v>57</v>
      </c>
      <c r="G71" s="71" t="s">
        <v>39</v>
      </c>
      <c r="H71" s="4"/>
      <c r="I71" s="5"/>
      <c r="J71" s="5"/>
      <c r="K71" s="5"/>
    </row>
    <row r="72" spans="1:11" s="1" customFormat="1" ht="13.5" customHeight="1">
      <c r="A72" s="72" t="s">
        <v>6</v>
      </c>
      <c r="B72" s="73" t="s">
        <v>58</v>
      </c>
      <c r="C72" s="73"/>
      <c r="D72" s="73"/>
      <c r="E72" s="73"/>
      <c r="F72" s="74">
        <v>0.2</v>
      </c>
      <c r="G72" s="75">
        <f>G69*F72</f>
        <v>426.25747200000006</v>
      </c>
      <c r="H72" s="4"/>
      <c r="I72" s="5"/>
      <c r="J72" s="5"/>
      <c r="K72" s="5"/>
    </row>
    <row r="73" spans="1:11" s="1" customFormat="1" ht="13.5" customHeight="1">
      <c r="A73" s="72" t="s">
        <v>9</v>
      </c>
      <c r="B73" s="73" t="s">
        <v>59</v>
      </c>
      <c r="C73" s="73"/>
      <c r="D73" s="73"/>
      <c r="E73" s="73"/>
      <c r="F73" s="74">
        <v>0.025</v>
      </c>
      <c r="G73" s="75">
        <f>G69*F73</f>
        <v>53.28218400000001</v>
      </c>
      <c r="H73" s="4"/>
      <c r="I73" s="5"/>
      <c r="J73" s="5"/>
      <c r="K73" s="5"/>
    </row>
    <row r="74" spans="1:11" s="1" customFormat="1" ht="13.5" customHeight="1">
      <c r="A74" s="72" t="s">
        <v>12</v>
      </c>
      <c r="B74" s="73" t="s">
        <v>60</v>
      </c>
      <c r="C74" s="73"/>
      <c r="D74" s="73"/>
      <c r="E74" s="73"/>
      <c r="F74" s="74">
        <v>0.03</v>
      </c>
      <c r="G74" s="75">
        <f>G69*F74</f>
        <v>63.9386208</v>
      </c>
      <c r="H74" s="4"/>
      <c r="I74" s="5"/>
      <c r="J74" s="5"/>
      <c r="K74" s="5"/>
    </row>
    <row r="75" spans="1:11" s="1" customFormat="1" ht="13.5" customHeight="1">
      <c r="A75" s="72" t="s">
        <v>15</v>
      </c>
      <c r="B75" s="73" t="s">
        <v>61</v>
      </c>
      <c r="C75" s="73"/>
      <c r="D75" s="73"/>
      <c r="E75" s="73"/>
      <c r="F75" s="74">
        <v>0.015</v>
      </c>
      <c r="G75" s="75">
        <f>G69*F75</f>
        <v>31.9693104</v>
      </c>
      <c r="H75" s="4"/>
      <c r="I75" s="5"/>
      <c r="J75" s="5"/>
      <c r="K75" s="5"/>
    </row>
    <row r="76" spans="1:11" s="1" customFormat="1" ht="13.5" customHeight="1">
      <c r="A76" s="72" t="s">
        <v>62</v>
      </c>
      <c r="B76" s="73" t="s">
        <v>63</v>
      </c>
      <c r="C76" s="73"/>
      <c r="D76" s="73"/>
      <c r="E76" s="73"/>
      <c r="F76" s="74">
        <v>0.01</v>
      </c>
      <c r="G76" s="75">
        <f>G69*F76</f>
        <v>21.312873600000003</v>
      </c>
      <c r="H76" s="4"/>
      <c r="I76" s="5"/>
      <c r="J76" s="5"/>
      <c r="K76" s="5"/>
    </row>
    <row r="77" spans="1:11" s="1" customFormat="1" ht="13.5" customHeight="1">
      <c r="A77" s="72" t="s">
        <v>64</v>
      </c>
      <c r="B77" s="73" t="s">
        <v>65</v>
      </c>
      <c r="C77" s="73"/>
      <c r="D77" s="73"/>
      <c r="E77" s="73"/>
      <c r="F77" s="74">
        <v>0.006</v>
      </c>
      <c r="G77" s="75">
        <f>G69*F77</f>
        <v>12.787724160000002</v>
      </c>
      <c r="H77" s="4"/>
      <c r="I77" s="5"/>
      <c r="J77" s="5"/>
      <c r="K77" s="5"/>
    </row>
    <row r="78" spans="1:11" s="1" customFormat="1" ht="13.5" customHeight="1">
      <c r="A78" s="72" t="s">
        <v>66</v>
      </c>
      <c r="B78" s="36" t="s">
        <v>67</v>
      </c>
      <c r="C78" s="36"/>
      <c r="D78" s="36"/>
      <c r="E78" s="36"/>
      <c r="F78" s="74">
        <v>0.002</v>
      </c>
      <c r="G78" s="75">
        <f>G69*F78</f>
        <v>4.262574720000001</v>
      </c>
      <c r="H78" s="4"/>
      <c r="I78" s="5"/>
      <c r="J78" s="5"/>
      <c r="K78" s="5"/>
    </row>
    <row r="79" spans="1:11" s="1" customFormat="1" ht="13.5" customHeight="1">
      <c r="A79" s="72" t="s">
        <v>68</v>
      </c>
      <c r="B79" s="36" t="s">
        <v>69</v>
      </c>
      <c r="C79" s="36"/>
      <c r="D79" s="36"/>
      <c r="E79" s="36"/>
      <c r="F79" s="74">
        <v>0.08</v>
      </c>
      <c r="G79" s="75">
        <f>G69*F79</f>
        <v>170.50298880000003</v>
      </c>
      <c r="H79" s="4"/>
      <c r="I79" s="5"/>
      <c r="J79" s="5"/>
      <c r="K79" s="5"/>
    </row>
    <row r="80" spans="1:11" s="1" customFormat="1" ht="14.25" customHeight="1">
      <c r="A80" s="70" t="s">
        <v>41</v>
      </c>
      <c r="B80" s="70"/>
      <c r="C80" s="70"/>
      <c r="D80" s="70"/>
      <c r="E80" s="70"/>
      <c r="F80" s="76">
        <v>0.36800000000000005</v>
      </c>
      <c r="G80" s="77">
        <f>G69*F80</f>
        <v>784.3137484800002</v>
      </c>
      <c r="H80" s="4"/>
      <c r="I80" s="5"/>
      <c r="J80" s="5"/>
      <c r="K80" s="5"/>
    </row>
    <row r="81" spans="1:11" s="1" customFormat="1" ht="13.5" customHeight="1">
      <c r="A81" s="13"/>
      <c r="B81" s="33"/>
      <c r="C81" s="33"/>
      <c r="D81" s="33"/>
      <c r="E81" s="33"/>
      <c r="F81" s="33"/>
      <c r="G81" s="33"/>
      <c r="H81" s="4"/>
      <c r="I81" s="5"/>
      <c r="J81" s="5"/>
      <c r="K81" s="5"/>
    </row>
    <row r="82" spans="1:11" s="1" customFormat="1" ht="14.25" customHeight="1">
      <c r="A82" s="78" t="s">
        <v>70</v>
      </c>
      <c r="B82" s="78"/>
      <c r="C82" s="78"/>
      <c r="D82" s="78"/>
      <c r="E82" s="78"/>
      <c r="F82" s="78"/>
      <c r="G82" s="78"/>
      <c r="H82" s="4"/>
      <c r="I82" s="5"/>
      <c r="J82" s="5"/>
      <c r="K82" s="5"/>
    </row>
    <row r="83" spans="1:11" s="1" customFormat="1" ht="13.5" customHeight="1">
      <c r="A83" s="78"/>
      <c r="B83" s="78"/>
      <c r="C83" s="78"/>
      <c r="D83" s="78"/>
      <c r="E83" s="78"/>
      <c r="F83" s="78"/>
      <c r="G83" s="78"/>
      <c r="H83" s="4"/>
      <c r="I83" s="5"/>
      <c r="J83" s="5"/>
      <c r="K83" s="5"/>
    </row>
    <row r="84" spans="1:11" s="1" customFormat="1" ht="14.25" customHeight="1">
      <c r="A84" s="78" t="s">
        <v>71</v>
      </c>
      <c r="B84" s="78"/>
      <c r="C84" s="78"/>
      <c r="D84" s="78"/>
      <c r="E84" s="78"/>
      <c r="F84" s="78"/>
      <c r="G84" s="78"/>
      <c r="H84" s="4"/>
      <c r="I84" s="5"/>
      <c r="J84" s="5"/>
      <c r="K84" s="5"/>
    </row>
    <row r="85" spans="1:11" s="1" customFormat="1" ht="13.5" customHeight="1">
      <c r="A85" s="78"/>
      <c r="B85" s="78"/>
      <c r="C85" s="78"/>
      <c r="D85" s="78"/>
      <c r="E85" s="78"/>
      <c r="F85" s="78"/>
      <c r="G85" s="78"/>
      <c r="H85" s="4"/>
      <c r="I85" s="5"/>
      <c r="J85" s="5"/>
      <c r="K85" s="5"/>
    </row>
    <row r="86" spans="1:64" ht="36.75" customHeight="1">
      <c r="A86" s="79" t="s">
        <v>72</v>
      </c>
      <c r="B86" s="79"/>
      <c r="C86" s="79"/>
      <c r="D86" s="79"/>
      <c r="E86" s="79"/>
      <c r="F86" s="79"/>
      <c r="G86" s="79"/>
      <c r="H86" s="80"/>
      <c r="I86" s="80"/>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11" s="1" customFormat="1" ht="18.75" customHeight="1">
      <c r="A87" s="78" t="s">
        <v>73</v>
      </c>
      <c r="B87" s="78"/>
      <c r="C87" s="78"/>
      <c r="D87" s="78"/>
      <c r="E87" s="78"/>
      <c r="F87" s="78"/>
      <c r="G87" s="78"/>
      <c r="H87" s="4"/>
      <c r="I87" s="5"/>
      <c r="J87" s="5"/>
      <c r="K87" s="5"/>
    </row>
    <row r="88" spans="1:11" s="1" customFormat="1" ht="14.25">
      <c r="A88" s="28"/>
      <c r="B88" s="28"/>
      <c r="C88" s="28"/>
      <c r="D88" s="28"/>
      <c r="E88" s="28"/>
      <c r="F88" s="28"/>
      <c r="G88" s="28"/>
      <c r="H88" s="4"/>
      <c r="I88" s="5"/>
      <c r="J88" s="5"/>
      <c r="K88" s="5"/>
    </row>
    <row r="89" spans="1:11" s="1" customFormat="1" ht="14.25" customHeight="1">
      <c r="A89" s="81" t="s">
        <v>74</v>
      </c>
      <c r="B89" s="81"/>
      <c r="C89" s="81"/>
      <c r="D89" s="81"/>
      <c r="E89" s="81"/>
      <c r="F89" s="81"/>
      <c r="G89" s="81"/>
      <c r="H89" s="4"/>
      <c r="I89" s="5"/>
      <c r="J89" s="5"/>
      <c r="K89" s="5"/>
    </row>
    <row r="90" spans="1:11" s="1" customFormat="1" ht="13.5" customHeight="1">
      <c r="A90" s="13"/>
      <c r="B90" s="33"/>
      <c r="C90" s="33"/>
      <c r="D90" s="33"/>
      <c r="E90" s="33"/>
      <c r="F90" s="33"/>
      <c r="G90" s="33"/>
      <c r="H90" s="4"/>
      <c r="I90" s="5"/>
      <c r="J90" s="5"/>
      <c r="K90" s="5"/>
    </row>
    <row r="91" spans="1:11" s="1" customFormat="1" ht="14.25" customHeight="1">
      <c r="A91" s="82" t="s">
        <v>75</v>
      </c>
      <c r="B91" s="82" t="s">
        <v>76</v>
      </c>
      <c r="C91" s="82"/>
      <c r="D91" s="82"/>
      <c r="E91" s="82"/>
      <c r="F91" s="83" t="s">
        <v>39</v>
      </c>
      <c r="G91" s="83"/>
      <c r="H91" s="4"/>
      <c r="I91" s="5"/>
      <c r="J91" s="5"/>
      <c r="K91" s="5"/>
    </row>
    <row r="92" spans="1:11" s="1" customFormat="1" ht="14.25" customHeight="1">
      <c r="A92" s="84" t="s">
        <v>6</v>
      </c>
      <c r="B92" s="85" t="s">
        <v>77</v>
      </c>
      <c r="C92" s="85"/>
      <c r="D92" s="85"/>
      <c r="E92" s="85"/>
      <c r="F92" s="86">
        <f>(22.2*22)-(F46*6%)</f>
        <v>381.33599999999996</v>
      </c>
      <c r="G92" s="86"/>
      <c r="H92" s="4"/>
      <c r="I92" s="5"/>
      <c r="J92" s="5"/>
      <c r="K92" s="5"/>
    </row>
    <row r="93" spans="1:11" s="1" customFormat="1" ht="15.75" customHeight="1">
      <c r="A93" s="84" t="s">
        <v>9</v>
      </c>
      <c r="B93" s="85" t="s">
        <v>78</v>
      </c>
      <c r="C93" s="85"/>
      <c r="D93" s="85"/>
      <c r="E93" s="85"/>
      <c r="F93" s="86">
        <f>(8.42*22)</f>
        <v>185.24</v>
      </c>
      <c r="G93" s="86"/>
      <c r="H93" s="4"/>
      <c r="I93" s="5"/>
      <c r="J93" s="5"/>
      <c r="K93" s="5"/>
    </row>
    <row r="94" spans="1:11" s="1" customFormat="1" ht="15.75" customHeight="1">
      <c r="A94" s="84" t="s">
        <v>12</v>
      </c>
      <c r="B94" s="87" t="s">
        <v>79</v>
      </c>
      <c r="C94" s="87"/>
      <c r="D94" s="87"/>
      <c r="E94" s="87"/>
      <c r="F94" s="88"/>
      <c r="G94" s="88"/>
      <c r="H94" s="4"/>
      <c r="I94" s="5"/>
      <c r="J94" s="5"/>
      <c r="K94" s="5"/>
    </row>
    <row r="95" spans="1:11" s="1" customFormat="1" ht="33" customHeight="1">
      <c r="A95" s="89" t="s">
        <v>15</v>
      </c>
      <c r="B95" s="90" t="s">
        <v>80</v>
      </c>
      <c r="C95" s="90"/>
      <c r="D95" s="90"/>
      <c r="E95" s="90"/>
      <c r="F95" s="86">
        <v>66.15</v>
      </c>
      <c r="G95" s="86"/>
      <c r="H95" s="4"/>
      <c r="I95" s="5"/>
      <c r="J95" s="5"/>
      <c r="K95" s="5"/>
    </row>
    <row r="96" spans="1:11" s="1" customFormat="1" ht="14.25" customHeight="1">
      <c r="A96" s="84" t="s">
        <v>62</v>
      </c>
      <c r="B96" s="90" t="s">
        <v>81</v>
      </c>
      <c r="C96" s="90"/>
      <c r="D96" s="90"/>
      <c r="E96" s="90"/>
      <c r="F96" s="91"/>
      <c r="G96" s="91"/>
      <c r="H96" s="4"/>
      <c r="I96" s="5"/>
      <c r="J96" s="5"/>
      <c r="K96" s="5"/>
    </row>
    <row r="97" spans="1:11" s="1" customFormat="1" ht="27.75" customHeight="1">
      <c r="A97" s="76" t="s">
        <v>41</v>
      </c>
      <c r="B97" s="76"/>
      <c r="C97" s="76"/>
      <c r="D97" s="76"/>
      <c r="E97" s="76"/>
      <c r="F97" s="92">
        <f>SUM(F92:F96)</f>
        <v>632.726</v>
      </c>
      <c r="G97" s="92"/>
      <c r="H97" s="4"/>
      <c r="I97" s="5"/>
      <c r="J97" s="5"/>
      <c r="K97" s="5"/>
    </row>
    <row r="98" spans="1:11" s="1" customFormat="1" ht="10.5" customHeight="1">
      <c r="A98" s="24"/>
      <c r="B98" s="24"/>
      <c r="C98" s="24"/>
      <c r="D98" s="24"/>
      <c r="E98" s="24"/>
      <c r="F98" s="24"/>
      <c r="G98" s="24"/>
      <c r="H98" s="4"/>
      <c r="I98" s="5"/>
      <c r="J98" s="5"/>
      <c r="K98" s="5"/>
    </row>
    <row r="99" spans="1:11" ht="14.25" customHeight="1">
      <c r="A99" s="78" t="s">
        <v>82</v>
      </c>
      <c r="B99" s="78"/>
      <c r="C99" s="78"/>
      <c r="D99" s="78"/>
      <c r="E99" s="78"/>
      <c r="F99" s="78"/>
      <c r="G99" s="78"/>
      <c r="H99" s="4"/>
      <c r="I99" s="5"/>
      <c r="J99" s="5"/>
      <c r="K99" s="5"/>
    </row>
    <row r="100" spans="1:11" s="1" customFormat="1" ht="12" customHeight="1">
      <c r="A100" s="93"/>
      <c r="B100" s="93"/>
      <c r="C100" s="93"/>
      <c r="D100" s="93"/>
      <c r="E100" s="93"/>
      <c r="F100" s="93"/>
      <c r="G100" s="93"/>
      <c r="H100" s="4"/>
      <c r="I100" s="5"/>
      <c r="J100" s="5"/>
      <c r="K100" s="5"/>
    </row>
    <row r="101" spans="1:11" s="1" customFormat="1" ht="15.75" customHeight="1">
      <c r="A101" s="78" t="s">
        <v>83</v>
      </c>
      <c r="B101" s="78"/>
      <c r="C101" s="78"/>
      <c r="D101" s="78"/>
      <c r="E101" s="78"/>
      <c r="F101" s="78"/>
      <c r="G101" s="78"/>
      <c r="H101" s="4"/>
      <c r="I101" s="5"/>
      <c r="J101" s="5"/>
      <c r="K101" s="5"/>
    </row>
    <row r="102" spans="1:11" s="1" customFormat="1" ht="12" customHeight="1">
      <c r="A102" s="78"/>
      <c r="B102" s="78"/>
      <c r="C102" s="78"/>
      <c r="D102" s="78"/>
      <c r="E102" s="78"/>
      <c r="F102" s="78"/>
      <c r="G102" s="78"/>
      <c r="H102" s="4"/>
      <c r="I102" s="5"/>
      <c r="J102" s="5"/>
      <c r="K102" s="5"/>
    </row>
    <row r="103" spans="1:11" s="1" customFormat="1" ht="11.25" customHeight="1">
      <c r="A103" s="94"/>
      <c r="B103" s="94"/>
      <c r="C103" s="94"/>
      <c r="D103" s="94"/>
      <c r="E103" s="94"/>
      <c r="F103" s="94"/>
      <c r="G103" s="94"/>
      <c r="H103" s="4"/>
      <c r="I103" s="5"/>
      <c r="J103" s="5"/>
      <c r="K103" s="5"/>
    </row>
    <row r="104" spans="1:11" ht="27" customHeight="1">
      <c r="A104" s="66" t="s">
        <v>84</v>
      </c>
      <c r="B104" s="66"/>
      <c r="C104" s="66"/>
      <c r="D104" s="66"/>
      <c r="E104" s="66"/>
      <c r="F104" s="66"/>
      <c r="G104" s="66"/>
      <c r="H104" s="4"/>
      <c r="I104" s="5"/>
      <c r="J104" s="5"/>
      <c r="K104" s="5"/>
    </row>
    <row r="105" spans="1:11" s="1" customFormat="1" ht="13.5" customHeight="1">
      <c r="A105" s="5"/>
      <c r="B105" s="93"/>
      <c r="C105" s="93"/>
      <c r="D105" s="93"/>
      <c r="E105" s="93"/>
      <c r="F105" s="93"/>
      <c r="G105" s="93"/>
      <c r="H105" s="4"/>
      <c r="I105" s="5"/>
      <c r="J105" s="5"/>
      <c r="K105" s="5"/>
    </row>
    <row r="106" spans="1:11" ht="14.25" customHeight="1">
      <c r="A106" s="27" t="s">
        <v>85</v>
      </c>
      <c r="B106" s="27"/>
      <c r="C106" s="27"/>
      <c r="D106" s="27"/>
      <c r="E106" s="27"/>
      <c r="F106" s="27"/>
      <c r="G106" s="27"/>
      <c r="H106" s="4"/>
      <c r="I106" s="5"/>
      <c r="J106" s="5"/>
      <c r="K106" s="5"/>
    </row>
    <row r="107" spans="1:11" s="1" customFormat="1" ht="13.5" customHeight="1">
      <c r="A107" s="5"/>
      <c r="B107" s="5"/>
      <c r="C107" s="5"/>
      <c r="D107" s="5"/>
      <c r="E107" s="5"/>
      <c r="F107" s="5"/>
      <c r="G107" s="5"/>
      <c r="H107" s="4"/>
      <c r="I107" s="5"/>
      <c r="J107" s="5"/>
      <c r="K107" s="5"/>
    </row>
    <row r="108" spans="1:11" s="1" customFormat="1" ht="13.5" customHeight="1">
      <c r="A108" s="70">
        <v>2</v>
      </c>
      <c r="B108" s="95" t="s">
        <v>86</v>
      </c>
      <c r="C108" s="95"/>
      <c r="D108" s="95"/>
      <c r="E108" s="95"/>
      <c r="F108" s="70" t="s">
        <v>39</v>
      </c>
      <c r="G108" s="70"/>
      <c r="H108" s="4"/>
      <c r="I108" s="5"/>
      <c r="J108" s="5"/>
      <c r="K108" s="5"/>
    </row>
    <row r="109" spans="1:11" s="1" customFormat="1" ht="25.5" customHeight="1">
      <c r="A109" s="72" t="s">
        <v>45</v>
      </c>
      <c r="B109" s="36" t="s">
        <v>46</v>
      </c>
      <c r="C109" s="36"/>
      <c r="D109" s="36"/>
      <c r="E109" s="36"/>
      <c r="F109" s="96">
        <f>G59</f>
        <v>346.88736</v>
      </c>
      <c r="G109" s="96"/>
      <c r="H109" s="4"/>
      <c r="I109" s="5"/>
      <c r="J109" s="5"/>
      <c r="K109" s="5"/>
    </row>
    <row r="110" spans="1:11" s="1" customFormat="1" ht="13.5" customHeight="1">
      <c r="A110" s="72" t="s">
        <v>55</v>
      </c>
      <c r="B110" s="36" t="s">
        <v>56</v>
      </c>
      <c r="C110" s="36"/>
      <c r="D110" s="36"/>
      <c r="E110" s="36"/>
      <c r="F110" s="96">
        <f>G80</f>
        <v>784.3137484800002</v>
      </c>
      <c r="G110" s="96"/>
      <c r="H110" s="4"/>
      <c r="I110" s="5"/>
      <c r="J110" s="5"/>
      <c r="K110" s="5"/>
    </row>
    <row r="111" spans="1:11" s="1" customFormat="1" ht="13.5" customHeight="1">
      <c r="A111" s="72" t="s">
        <v>75</v>
      </c>
      <c r="B111" s="36" t="s">
        <v>76</v>
      </c>
      <c r="C111" s="36"/>
      <c r="D111" s="36"/>
      <c r="E111" s="36"/>
      <c r="F111" s="96">
        <f>F97</f>
        <v>632.726</v>
      </c>
      <c r="G111" s="96"/>
      <c r="H111" s="4"/>
      <c r="I111" s="5"/>
      <c r="J111" s="5"/>
      <c r="K111" s="5"/>
    </row>
    <row r="112" spans="1:11" s="1" customFormat="1" ht="14.25" customHeight="1">
      <c r="A112" s="95" t="s">
        <v>41</v>
      </c>
      <c r="B112" s="95"/>
      <c r="C112" s="95"/>
      <c r="D112" s="95"/>
      <c r="E112" s="95"/>
      <c r="F112" s="97">
        <f>F109+F110+F111</f>
        <v>1763.9271084800002</v>
      </c>
      <c r="G112" s="97"/>
      <c r="H112" s="4"/>
      <c r="I112" s="5"/>
      <c r="J112" s="5"/>
      <c r="K112" s="5"/>
    </row>
    <row r="113" spans="1:11" s="1" customFormat="1" ht="14.25">
      <c r="A113" s="33"/>
      <c r="B113" s="33"/>
      <c r="C113" s="33"/>
      <c r="D113" s="33"/>
      <c r="E113" s="33"/>
      <c r="F113" s="33"/>
      <c r="G113" s="33"/>
      <c r="H113" s="4"/>
      <c r="I113" s="5"/>
      <c r="J113" s="5"/>
      <c r="K113" s="5"/>
    </row>
    <row r="114" spans="1:11" s="1" customFormat="1" ht="14.25">
      <c r="A114" s="53" t="s">
        <v>87</v>
      </c>
      <c r="B114" s="53"/>
      <c r="C114" s="53"/>
      <c r="D114" s="53"/>
      <c r="E114" s="53"/>
      <c r="F114" s="53"/>
      <c r="G114" s="53"/>
      <c r="H114" s="4"/>
      <c r="I114" s="5"/>
      <c r="J114" s="5"/>
      <c r="K114" s="5"/>
    </row>
    <row r="115" spans="1:9" s="1" customFormat="1" ht="13.5" customHeight="1">
      <c r="A115" s="5"/>
      <c r="B115" s="33"/>
      <c r="C115" s="33"/>
      <c r="D115" s="33"/>
      <c r="E115" s="33"/>
      <c r="F115" s="33"/>
      <c r="G115" s="33"/>
      <c r="H115" s="4"/>
      <c r="I115" s="5"/>
    </row>
    <row r="116" spans="1:9" s="1" customFormat="1" ht="13.5" customHeight="1">
      <c r="A116" s="56">
        <v>3</v>
      </c>
      <c r="B116" s="56" t="s">
        <v>88</v>
      </c>
      <c r="C116" s="56"/>
      <c r="D116" s="56"/>
      <c r="E116" s="56"/>
      <c r="F116" s="56" t="s">
        <v>47</v>
      </c>
      <c r="G116" s="56" t="s">
        <v>39</v>
      </c>
      <c r="H116" s="4"/>
      <c r="I116" s="5"/>
    </row>
    <row r="117" spans="1:9" s="1" customFormat="1" ht="14.25" customHeight="1">
      <c r="A117" s="57" t="s">
        <v>6</v>
      </c>
      <c r="B117" s="98" t="s">
        <v>89</v>
      </c>
      <c r="C117" s="98"/>
      <c r="D117" s="98"/>
      <c r="E117" s="98"/>
      <c r="F117" s="99">
        <v>0.004200000000000001</v>
      </c>
      <c r="G117" s="100">
        <f aca="true" t="shared" si="0" ref="G117:G121">$F$47*F117</f>
        <v>7.494480000000001</v>
      </c>
      <c r="H117" s="4"/>
      <c r="I117" s="5"/>
    </row>
    <row r="118" spans="1:9" s="1" customFormat="1" ht="14.25" customHeight="1">
      <c r="A118" s="14" t="s">
        <v>9</v>
      </c>
      <c r="B118" s="98" t="s">
        <v>90</v>
      </c>
      <c r="C118" s="98"/>
      <c r="D118" s="98"/>
      <c r="E118" s="98"/>
      <c r="F118" s="101">
        <f>0.08*F117</f>
        <v>0.00033600000000000004</v>
      </c>
      <c r="G118" s="100">
        <f t="shared" si="0"/>
        <v>0.5995584</v>
      </c>
      <c r="H118" s="4"/>
      <c r="I118" s="5"/>
    </row>
    <row r="119" spans="1:9" s="1" customFormat="1" ht="26.25" customHeight="1">
      <c r="A119" s="14" t="s">
        <v>12</v>
      </c>
      <c r="B119" s="98" t="s">
        <v>91</v>
      </c>
      <c r="C119" s="98"/>
      <c r="D119" s="98"/>
      <c r="E119" s="98"/>
      <c r="F119" s="101">
        <v>0.04</v>
      </c>
      <c r="G119" s="100">
        <f t="shared" si="0"/>
        <v>71.376</v>
      </c>
      <c r="H119" s="4"/>
      <c r="I119" s="5"/>
    </row>
    <row r="120" spans="1:9" s="1" customFormat="1" ht="14.25" customHeight="1">
      <c r="A120" s="14" t="s">
        <v>15</v>
      </c>
      <c r="B120" s="98" t="s">
        <v>92</v>
      </c>
      <c r="C120" s="98"/>
      <c r="D120" s="98"/>
      <c r="E120" s="98"/>
      <c r="F120" s="101">
        <v>0.0194</v>
      </c>
      <c r="G120" s="100">
        <f t="shared" si="0"/>
        <v>34.617360000000005</v>
      </c>
      <c r="H120" s="4"/>
      <c r="I120" s="5"/>
    </row>
    <row r="121" spans="1:9" s="1" customFormat="1" ht="24.75" customHeight="1">
      <c r="A121" s="14" t="s">
        <v>62</v>
      </c>
      <c r="B121" s="98" t="s">
        <v>93</v>
      </c>
      <c r="C121" s="98"/>
      <c r="D121" s="98"/>
      <c r="E121" s="98"/>
      <c r="F121" s="101">
        <f>F120*F80</f>
        <v>0.007139200000000001</v>
      </c>
      <c r="G121" s="100">
        <f t="shared" si="0"/>
        <v>12.739188480000003</v>
      </c>
      <c r="H121" s="4"/>
      <c r="I121" s="5"/>
    </row>
    <row r="122" spans="1:9" s="1" customFormat="1" ht="13.5" customHeight="1">
      <c r="A122" s="102"/>
      <c r="B122" s="82" t="s">
        <v>94</v>
      </c>
      <c r="C122" s="82"/>
      <c r="D122" s="82"/>
      <c r="E122" s="82"/>
      <c r="F122" s="103">
        <f>SUM(F117:F121)</f>
        <v>0.0710752</v>
      </c>
      <c r="G122" s="104">
        <f>SUM(G117:G121)</f>
        <v>126.82658688000001</v>
      </c>
      <c r="H122" s="4"/>
      <c r="I122" s="5"/>
    </row>
    <row r="123" spans="1:9" s="1" customFormat="1" ht="13.5" customHeight="1">
      <c r="A123" s="105"/>
      <c r="B123" s="106"/>
      <c r="C123" s="106"/>
      <c r="D123" s="106"/>
      <c r="E123" s="106"/>
      <c r="F123" s="107"/>
      <c r="G123" s="108"/>
      <c r="H123" s="4"/>
      <c r="I123" s="5"/>
    </row>
    <row r="124" spans="1:9" s="1" customFormat="1" ht="13.5" customHeight="1">
      <c r="A124" s="78" t="s">
        <v>95</v>
      </c>
      <c r="B124" s="78"/>
      <c r="C124" s="78"/>
      <c r="D124" s="78"/>
      <c r="E124" s="78"/>
      <c r="F124" s="78"/>
      <c r="G124" s="78"/>
      <c r="H124" s="4"/>
      <c r="I124" s="5"/>
    </row>
    <row r="125" spans="1:9" s="1" customFormat="1" ht="13.5" customHeight="1">
      <c r="A125" s="78"/>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105"/>
      <c r="B128" s="106"/>
      <c r="C128" s="106"/>
      <c r="D128" s="106"/>
      <c r="E128" s="106"/>
      <c r="F128" s="107"/>
      <c r="G128" s="109"/>
      <c r="H128" s="4"/>
      <c r="I128" s="5"/>
    </row>
    <row r="129" spans="1:9" s="1" customFormat="1" ht="57.75" customHeight="1">
      <c r="A129" s="110" t="s">
        <v>96</v>
      </c>
      <c r="B129" s="110"/>
      <c r="C129" s="110"/>
      <c r="D129" s="110"/>
      <c r="E129" s="110"/>
      <c r="F129" s="110"/>
      <c r="G129" s="110"/>
      <c r="H129" s="4"/>
      <c r="I129" s="5"/>
    </row>
    <row r="130" spans="1:9" s="1" customFormat="1" ht="58.5" customHeight="1">
      <c r="A130" s="111" t="s">
        <v>97</v>
      </c>
      <c r="B130" s="111"/>
      <c r="C130" s="111"/>
      <c r="D130" s="111"/>
      <c r="E130" s="111"/>
      <c r="F130" s="111"/>
      <c r="G130" s="111"/>
      <c r="H130" s="4"/>
      <c r="I130" s="5"/>
    </row>
    <row r="131" spans="1:9" s="1" customFormat="1" ht="15" customHeight="1">
      <c r="A131" s="110"/>
      <c r="B131" s="106"/>
      <c r="C131" s="106"/>
      <c r="D131" s="106"/>
      <c r="E131" s="106"/>
      <c r="F131" s="107"/>
      <c r="G131" s="109"/>
      <c r="H131" s="4"/>
      <c r="I131" s="5"/>
    </row>
    <row r="132" spans="1:11" s="1" customFormat="1" ht="15.75" customHeight="1">
      <c r="A132" s="53" t="s">
        <v>98</v>
      </c>
      <c r="B132" s="53"/>
      <c r="C132" s="53"/>
      <c r="D132" s="53"/>
      <c r="E132" s="53"/>
      <c r="F132" s="53"/>
      <c r="G132" s="53"/>
      <c r="H132" s="4"/>
      <c r="I132" s="112"/>
      <c r="J132" s="113"/>
      <c r="K132" s="5"/>
    </row>
    <row r="133" spans="1:11" s="1" customFormat="1" ht="14.25">
      <c r="A133" s="114"/>
      <c r="B133" s="114"/>
      <c r="C133" s="114"/>
      <c r="D133" s="114"/>
      <c r="E133" s="114"/>
      <c r="F133" s="114"/>
      <c r="G133" s="114"/>
      <c r="H133" s="4"/>
      <c r="I133" s="5"/>
      <c r="J133" s="5"/>
      <c r="K133" s="5"/>
    </row>
    <row r="134" spans="1:11" s="1" customFormat="1" ht="24.75" customHeight="1">
      <c r="A134" s="66" t="s">
        <v>99</v>
      </c>
      <c r="B134" s="66"/>
      <c r="C134" s="66"/>
      <c r="D134" s="66"/>
      <c r="E134" s="66"/>
      <c r="F134" s="66"/>
      <c r="G134" s="66"/>
      <c r="H134" s="4"/>
      <c r="I134" s="5"/>
      <c r="J134" s="5"/>
      <c r="K134" s="5"/>
    </row>
    <row r="135" spans="1:11" s="1" customFormat="1" ht="14.25" customHeight="1">
      <c r="A135" s="114"/>
      <c r="B135" s="114"/>
      <c r="C135" s="114"/>
      <c r="D135" s="114"/>
      <c r="E135" s="114"/>
      <c r="F135" s="114"/>
      <c r="G135" s="114"/>
      <c r="H135" s="4"/>
      <c r="I135" s="5"/>
      <c r="J135" s="5"/>
      <c r="K135" s="5"/>
    </row>
    <row r="136" spans="1:11" s="1" customFormat="1" ht="13.5" customHeight="1">
      <c r="A136" s="68" t="s">
        <v>100</v>
      </c>
      <c r="B136" s="68"/>
      <c r="C136" s="68"/>
      <c r="D136" s="68"/>
      <c r="E136" s="68"/>
      <c r="F136" s="68"/>
      <c r="G136" s="115">
        <f>(F47+F112+G122)</f>
        <v>3675.1536953600003</v>
      </c>
      <c r="H136" s="4"/>
      <c r="I136" s="5"/>
      <c r="J136" s="5"/>
      <c r="K136" s="5"/>
    </row>
    <row r="137" spans="1:11" s="1" customFormat="1" ht="14.25" customHeight="1">
      <c r="A137" s="114"/>
      <c r="B137" s="114"/>
      <c r="C137" s="114"/>
      <c r="D137" s="114"/>
      <c r="E137" s="114"/>
      <c r="F137" s="114"/>
      <c r="G137" s="116"/>
      <c r="H137" s="4"/>
      <c r="I137" s="5"/>
      <c r="J137" s="5"/>
      <c r="K137" s="5"/>
    </row>
    <row r="138" spans="1:11" s="1" customFormat="1" ht="15.75" customHeight="1">
      <c r="A138" s="81" t="s">
        <v>101</v>
      </c>
      <c r="B138" s="81"/>
      <c r="C138" s="81"/>
      <c r="D138" s="81"/>
      <c r="E138" s="81"/>
      <c r="F138" s="81"/>
      <c r="G138" s="81"/>
      <c r="H138" s="4"/>
      <c r="I138" s="5"/>
      <c r="J138" s="5"/>
      <c r="K138" s="5"/>
    </row>
    <row r="139" spans="1:11" s="1" customFormat="1" ht="14.25">
      <c r="A139" s="114"/>
      <c r="B139" s="114"/>
      <c r="C139" s="114"/>
      <c r="D139" s="114"/>
      <c r="E139" s="114"/>
      <c r="F139" s="114"/>
      <c r="G139" s="114"/>
      <c r="H139" s="4"/>
      <c r="I139" s="5"/>
      <c r="J139" s="5"/>
      <c r="K139" s="5"/>
    </row>
    <row r="140" spans="1:11" s="1" customFormat="1" ht="25.5" customHeight="1">
      <c r="A140" s="56" t="s">
        <v>102</v>
      </c>
      <c r="B140" s="56" t="s">
        <v>103</v>
      </c>
      <c r="C140" s="56"/>
      <c r="D140" s="56"/>
      <c r="E140" s="56"/>
      <c r="F140" s="56"/>
      <c r="G140" s="56" t="s">
        <v>39</v>
      </c>
      <c r="H140" s="4"/>
      <c r="I140" s="5"/>
      <c r="J140" s="5"/>
      <c r="K140" s="5"/>
    </row>
    <row r="141" spans="1:11" s="1" customFormat="1" ht="13.5" customHeight="1">
      <c r="A141" s="14" t="s">
        <v>6</v>
      </c>
      <c r="B141" s="98" t="s">
        <v>104</v>
      </c>
      <c r="C141" s="98"/>
      <c r="D141" s="98"/>
      <c r="E141" s="98"/>
      <c r="F141" s="117">
        <v>0.0833</v>
      </c>
      <c r="G141" s="118">
        <f aca="true" t="shared" si="1" ref="G141:G146">$G$136*F141</f>
        <v>306.140302823488</v>
      </c>
      <c r="H141" s="4"/>
      <c r="I141" s="119"/>
      <c r="J141" s="5"/>
      <c r="K141" s="5"/>
    </row>
    <row r="142" spans="1:11" s="1" customFormat="1" ht="13.5" customHeight="1">
      <c r="A142" s="120" t="s">
        <v>9</v>
      </c>
      <c r="B142" s="121" t="s">
        <v>103</v>
      </c>
      <c r="C142" s="121"/>
      <c r="D142" s="121"/>
      <c r="E142" s="121"/>
      <c r="F142" s="61">
        <v>0.0222</v>
      </c>
      <c r="G142" s="118">
        <f t="shared" si="1"/>
        <v>81.58841203699201</v>
      </c>
      <c r="H142" s="4"/>
      <c r="I142" s="122"/>
      <c r="J142" s="5"/>
      <c r="K142" s="5"/>
    </row>
    <row r="143" spans="1:11" s="1" customFormat="1" ht="13.5" customHeight="1">
      <c r="A143" s="120" t="s">
        <v>12</v>
      </c>
      <c r="B143" s="58" t="s">
        <v>105</v>
      </c>
      <c r="C143" s="58"/>
      <c r="D143" s="58"/>
      <c r="E143" s="58"/>
      <c r="F143" s="61">
        <v>0.0004</v>
      </c>
      <c r="G143" s="118">
        <f t="shared" si="1"/>
        <v>1.4700614781440002</v>
      </c>
      <c r="H143" s="4"/>
      <c r="I143" s="5"/>
      <c r="J143" s="5"/>
      <c r="K143" s="5"/>
    </row>
    <row r="144" spans="1:11" s="1" customFormat="1" ht="13.5" customHeight="1">
      <c r="A144" s="120" t="s">
        <v>15</v>
      </c>
      <c r="B144" s="58" t="s">
        <v>106</v>
      </c>
      <c r="C144" s="58"/>
      <c r="D144" s="58"/>
      <c r="E144" s="58"/>
      <c r="F144" s="61">
        <v>0.0002</v>
      </c>
      <c r="G144" s="118">
        <f t="shared" si="1"/>
        <v>0.7350307390720001</v>
      </c>
      <c r="H144" s="4"/>
      <c r="I144" s="5"/>
      <c r="J144" s="5"/>
      <c r="K144" s="5"/>
    </row>
    <row r="145" spans="1:11" s="1" customFormat="1" ht="13.5" customHeight="1">
      <c r="A145" s="120" t="s">
        <v>62</v>
      </c>
      <c r="B145" s="58" t="s">
        <v>107</v>
      </c>
      <c r="C145" s="58"/>
      <c r="D145" s="58"/>
      <c r="E145" s="58"/>
      <c r="F145" s="61">
        <v>0.0014000000000000002</v>
      </c>
      <c r="G145" s="118">
        <f t="shared" si="1"/>
        <v>5.145215173504001</v>
      </c>
      <c r="H145" s="4"/>
      <c r="I145" s="5"/>
      <c r="J145" s="5"/>
      <c r="K145" s="5"/>
    </row>
    <row r="146" spans="1:11" s="1" customFormat="1" ht="13.5" customHeight="1">
      <c r="A146" s="123" t="s">
        <v>64</v>
      </c>
      <c r="B146" s="58" t="s">
        <v>108</v>
      </c>
      <c r="C146" s="58"/>
      <c r="D146" s="58"/>
      <c r="E146" s="58"/>
      <c r="F146" s="124">
        <v>0.0166</v>
      </c>
      <c r="G146" s="118">
        <f t="shared" si="1"/>
        <v>61.00755134297601</v>
      </c>
      <c r="H146" s="4"/>
      <c r="I146" s="5"/>
      <c r="J146" s="5"/>
      <c r="K146" s="5"/>
    </row>
    <row r="147" spans="1:11" s="1" customFormat="1" ht="13.5" customHeight="1">
      <c r="A147" s="102"/>
      <c r="B147" s="82" t="s">
        <v>94</v>
      </c>
      <c r="C147" s="82"/>
      <c r="D147" s="82"/>
      <c r="E147" s="82"/>
      <c r="F147" s="103">
        <f>SUM(F141:F146)</f>
        <v>0.1241</v>
      </c>
      <c r="G147" s="104">
        <f>SUM(G141:G146)</f>
        <v>456.08657359417606</v>
      </c>
      <c r="H147" s="4"/>
      <c r="I147" s="5"/>
      <c r="J147" s="5"/>
      <c r="K147" s="5"/>
    </row>
    <row r="148" spans="1:11" ht="14.25" customHeight="1">
      <c r="A148" s="5"/>
      <c r="B148" s="5"/>
      <c r="C148" s="5"/>
      <c r="D148" s="5"/>
      <c r="E148" s="5"/>
      <c r="F148" s="5"/>
      <c r="G148" s="5"/>
      <c r="H148" s="4"/>
      <c r="I148" s="5"/>
      <c r="J148" s="5"/>
      <c r="K148" s="5"/>
    </row>
    <row r="149" spans="1:11" s="1" customFormat="1" ht="13.5" customHeight="1">
      <c r="A149" s="66" t="s">
        <v>109</v>
      </c>
      <c r="B149" s="66"/>
      <c r="C149" s="66"/>
      <c r="D149" s="66"/>
      <c r="E149" s="66"/>
      <c r="F149" s="66"/>
      <c r="G149" s="66"/>
      <c r="H149" s="4"/>
      <c r="I149" s="5"/>
      <c r="J149" s="5"/>
      <c r="K149" s="5"/>
    </row>
    <row r="150" spans="1:11" s="1" customFormat="1" ht="21" customHeight="1">
      <c r="A150" s="66"/>
      <c r="B150" s="66"/>
      <c r="C150" s="66"/>
      <c r="D150" s="66"/>
      <c r="E150" s="66"/>
      <c r="F150" s="66"/>
      <c r="G150" s="66"/>
      <c r="H150" s="4"/>
      <c r="I150" s="5"/>
      <c r="J150" s="5"/>
      <c r="K150" s="5"/>
    </row>
    <row r="151" spans="1:11" s="1" customFormat="1" ht="108.75" customHeight="1">
      <c r="A151" s="125" t="s">
        <v>110</v>
      </c>
      <c r="B151" s="125"/>
      <c r="C151" s="125"/>
      <c r="D151" s="125"/>
      <c r="E151" s="125"/>
      <c r="F151" s="125"/>
      <c r="G151" s="125"/>
      <c r="H151" s="4"/>
      <c r="I151" s="5"/>
      <c r="J151" s="5"/>
      <c r="K151" s="5"/>
    </row>
    <row r="152" spans="1:11" s="1" customFormat="1" ht="92.25" customHeight="1">
      <c r="A152" s="125" t="s">
        <v>111</v>
      </c>
      <c r="B152" s="125"/>
      <c r="C152" s="125"/>
      <c r="D152" s="125"/>
      <c r="E152" s="125"/>
      <c r="F152" s="125"/>
      <c r="G152" s="125"/>
      <c r="H152" s="4"/>
      <c r="I152" s="5"/>
      <c r="J152" s="5"/>
      <c r="K152" s="5"/>
    </row>
    <row r="153" spans="1:11" s="1" customFormat="1" ht="147" customHeight="1">
      <c r="A153" s="125" t="s">
        <v>112</v>
      </c>
      <c r="B153" s="125"/>
      <c r="C153" s="125"/>
      <c r="D153" s="125"/>
      <c r="E153" s="125"/>
      <c r="F153" s="125"/>
      <c r="G153" s="125"/>
      <c r="H153" s="4"/>
      <c r="I153" s="5"/>
      <c r="J153" s="5"/>
      <c r="K153" s="5"/>
    </row>
    <row r="154" spans="1:11" s="1" customFormat="1" ht="215.25" customHeight="1">
      <c r="A154" s="125" t="s">
        <v>113</v>
      </c>
      <c r="B154" s="125"/>
      <c r="C154" s="125"/>
      <c r="D154" s="125"/>
      <c r="E154" s="125"/>
      <c r="F154" s="125"/>
      <c r="G154" s="125"/>
      <c r="H154" s="4"/>
      <c r="I154" s="5"/>
      <c r="J154" s="5"/>
      <c r="K154" s="5"/>
    </row>
    <row r="155" spans="1:11" s="1" customFormat="1" ht="179.25" customHeight="1">
      <c r="A155" s="125" t="s">
        <v>114</v>
      </c>
      <c r="B155" s="125"/>
      <c r="C155" s="125"/>
      <c r="D155" s="125"/>
      <c r="E155" s="125"/>
      <c r="F155" s="125"/>
      <c r="G155" s="125"/>
      <c r="H155" s="4"/>
      <c r="I155" s="5"/>
      <c r="J155" s="5"/>
      <c r="K155" s="5"/>
    </row>
    <row r="156" spans="1:11" s="1" customFormat="1" ht="66.75" customHeight="1">
      <c r="A156" s="125" t="s">
        <v>115</v>
      </c>
      <c r="B156" s="125"/>
      <c r="C156" s="125"/>
      <c r="D156" s="125"/>
      <c r="E156" s="125"/>
      <c r="F156" s="125"/>
      <c r="G156" s="125"/>
      <c r="H156" s="4"/>
      <c r="I156" s="5"/>
      <c r="J156" s="5"/>
      <c r="K156" s="5"/>
    </row>
    <row r="157" spans="1:11" s="1" customFormat="1" ht="13.5" customHeight="1">
      <c r="A157" s="126"/>
      <c r="B157" s="5"/>
      <c r="C157" s="5"/>
      <c r="D157" s="5"/>
      <c r="E157" s="5"/>
      <c r="F157" s="5"/>
      <c r="G157" s="5"/>
      <c r="H157" s="4"/>
      <c r="I157" s="5"/>
      <c r="J157" s="5"/>
      <c r="K157" s="5"/>
    </row>
    <row r="158" spans="1:11" s="1" customFormat="1" ht="15.75" customHeight="1">
      <c r="A158" s="81" t="s">
        <v>116</v>
      </c>
      <c r="B158" s="81"/>
      <c r="C158" s="81"/>
      <c r="D158" s="81"/>
      <c r="E158" s="81"/>
      <c r="F158" s="81"/>
      <c r="G158" s="81"/>
      <c r="H158" s="4"/>
      <c r="I158" s="5"/>
      <c r="J158" s="127"/>
      <c r="K158" s="5"/>
    </row>
    <row r="159" spans="1:11" s="1" customFormat="1" ht="14.25">
      <c r="A159" s="114"/>
      <c r="B159" s="114"/>
      <c r="C159" s="114"/>
      <c r="D159" s="114"/>
      <c r="E159" s="114"/>
      <c r="F159" s="114"/>
      <c r="G159" s="114"/>
      <c r="H159" s="4"/>
      <c r="I159" s="5"/>
      <c r="J159" s="5"/>
      <c r="K159" s="5"/>
    </row>
    <row r="160" spans="1:11" s="1" customFormat="1" ht="13.5" customHeight="1">
      <c r="A160" s="56" t="s">
        <v>117</v>
      </c>
      <c r="B160" s="56" t="s">
        <v>118</v>
      </c>
      <c r="C160" s="56"/>
      <c r="D160" s="56"/>
      <c r="E160" s="56"/>
      <c r="F160" s="128" t="s">
        <v>47</v>
      </c>
      <c r="G160" s="56" t="s">
        <v>39</v>
      </c>
      <c r="H160" s="4"/>
      <c r="I160" s="5"/>
      <c r="J160" s="5"/>
      <c r="K160" s="5"/>
    </row>
    <row r="161" spans="1:11" s="1" customFormat="1" ht="14.25" customHeight="1">
      <c r="A161" s="48" t="s">
        <v>6</v>
      </c>
      <c r="B161" s="58" t="s">
        <v>119</v>
      </c>
      <c r="C161" s="58"/>
      <c r="D161" s="58"/>
      <c r="E161" s="58"/>
      <c r="F161" s="59">
        <v>0</v>
      </c>
      <c r="G161" s="129">
        <f>G136*F161</f>
        <v>0</v>
      </c>
      <c r="H161" s="4"/>
      <c r="I161" s="5"/>
      <c r="J161" s="5"/>
      <c r="K161" s="5"/>
    </row>
    <row r="162" spans="1:11" s="1" customFormat="1" ht="13.5" customHeight="1">
      <c r="A162" s="21" t="s">
        <v>120</v>
      </c>
      <c r="B162" s="21"/>
      <c r="C162" s="21"/>
      <c r="D162" s="21"/>
      <c r="E162" s="21"/>
      <c r="F162" s="103">
        <v>0</v>
      </c>
      <c r="G162" s="130">
        <f>G161</f>
        <v>0</v>
      </c>
      <c r="H162" s="4"/>
      <c r="I162" s="5"/>
      <c r="J162" s="5"/>
      <c r="K162" s="5"/>
    </row>
    <row r="163" spans="1:11" s="1" customFormat="1" ht="13.5" customHeight="1">
      <c r="A163" s="65" t="s">
        <v>121</v>
      </c>
      <c r="B163" s="65"/>
      <c r="C163" s="65"/>
      <c r="D163" s="65"/>
      <c r="E163" s="65"/>
      <c r="F163" s="65"/>
      <c r="G163" s="65"/>
      <c r="H163" s="4"/>
      <c r="I163" s="5"/>
      <c r="J163" s="5"/>
      <c r="K163" s="5"/>
    </row>
    <row r="164" spans="1:11" s="1" customFormat="1" ht="14.25">
      <c r="A164" s="65"/>
      <c r="B164" s="65"/>
      <c r="C164" s="65"/>
      <c r="D164" s="65"/>
      <c r="E164" s="65"/>
      <c r="F164" s="65"/>
      <c r="G164" s="65"/>
      <c r="H164" s="4"/>
      <c r="I164" s="5"/>
      <c r="J164" s="5"/>
      <c r="K164" s="5"/>
    </row>
    <row r="165" spans="1:11" s="1" customFormat="1" ht="14.25">
      <c r="A165" s="131"/>
      <c r="B165" s="12"/>
      <c r="C165" s="12"/>
      <c r="D165" s="12"/>
      <c r="E165" s="12"/>
      <c r="F165" s="132"/>
      <c r="G165" s="133"/>
      <c r="H165" s="4"/>
      <c r="I165" s="5"/>
      <c r="J165" s="5"/>
      <c r="K165" s="5"/>
    </row>
    <row r="166" spans="1:11" s="1" customFormat="1" ht="13.5" customHeight="1">
      <c r="A166" s="27" t="s">
        <v>122</v>
      </c>
      <c r="B166" s="27"/>
      <c r="C166" s="27"/>
      <c r="D166" s="27"/>
      <c r="E166" s="27"/>
      <c r="F166" s="27"/>
      <c r="G166" s="27"/>
      <c r="H166" s="4"/>
      <c r="I166" s="5"/>
      <c r="J166" s="5"/>
      <c r="K166" s="5"/>
    </row>
    <row r="167" spans="1:11" s="1" customFormat="1" ht="14.25" customHeight="1">
      <c r="A167" s="134"/>
      <c r="B167" s="134"/>
      <c r="C167" s="134"/>
      <c r="D167" s="134"/>
      <c r="E167" s="134"/>
      <c r="F167" s="134"/>
      <c r="G167" s="134"/>
      <c r="H167" s="4"/>
      <c r="I167" s="5"/>
      <c r="J167" s="5"/>
      <c r="K167" s="5"/>
    </row>
    <row r="168" spans="1:11" s="1" customFormat="1" ht="14.25" customHeight="1">
      <c r="A168" s="56">
        <v>4</v>
      </c>
      <c r="B168" s="135" t="s">
        <v>123</v>
      </c>
      <c r="C168" s="135"/>
      <c r="D168" s="135"/>
      <c r="E168" s="135"/>
      <c r="F168" s="21"/>
      <c r="G168" s="56" t="s">
        <v>39</v>
      </c>
      <c r="H168" s="4"/>
      <c r="I168" s="5"/>
      <c r="J168" s="5"/>
      <c r="K168" s="5"/>
    </row>
    <row r="169" spans="1:11" s="1" customFormat="1" ht="13.5" customHeight="1">
      <c r="A169" s="48" t="s">
        <v>102</v>
      </c>
      <c r="B169" s="58" t="s">
        <v>103</v>
      </c>
      <c r="C169" s="58"/>
      <c r="D169" s="58"/>
      <c r="E169" s="58"/>
      <c r="F169" s="59">
        <f>F147</f>
        <v>0.1241</v>
      </c>
      <c r="G169" s="136">
        <f>G147</f>
        <v>456.08657359417606</v>
      </c>
      <c r="H169" s="4"/>
      <c r="I169" s="5"/>
      <c r="J169" s="5"/>
      <c r="K169" s="5"/>
    </row>
    <row r="170" spans="1:11" s="1" customFormat="1" ht="13.5" customHeight="1">
      <c r="A170" s="120" t="s">
        <v>117</v>
      </c>
      <c r="B170" s="58" t="s">
        <v>118</v>
      </c>
      <c r="C170" s="58"/>
      <c r="D170" s="58"/>
      <c r="E170" s="58"/>
      <c r="F170" s="61">
        <f>F162</f>
        <v>0</v>
      </c>
      <c r="G170" s="136">
        <f>G162</f>
        <v>0</v>
      </c>
      <c r="H170" s="4"/>
      <c r="I170" s="5"/>
      <c r="J170" s="5"/>
      <c r="K170" s="5"/>
    </row>
    <row r="171" spans="1:11" s="1" customFormat="1" ht="13.5" customHeight="1">
      <c r="A171" s="102"/>
      <c r="B171" s="82" t="s">
        <v>94</v>
      </c>
      <c r="C171" s="82"/>
      <c r="D171" s="82"/>
      <c r="E171" s="82"/>
      <c r="F171" s="103">
        <f>F169</f>
        <v>0.1241</v>
      </c>
      <c r="G171" s="104">
        <f>G169+G170</f>
        <v>456.08657359417606</v>
      </c>
      <c r="H171" s="4"/>
      <c r="I171" s="5"/>
      <c r="J171" s="5"/>
      <c r="K171" s="5"/>
    </row>
    <row r="172" spans="1:11" ht="14.25" customHeight="1">
      <c r="A172" s="5"/>
      <c r="B172" s="5"/>
      <c r="C172" s="5"/>
      <c r="D172" s="5"/>
      <c r="E172" s="5"/>
      <c r="F172" s="5"/>
      <c r="G172" s="5"/>
      <c r="H172" s="4"/>
      <c r="I172" s="5"/>
      <c r="J172" s="5"/>
      <c r="K172" s="5"/>
    </row>
    <row r="173" spans="1:11" s="1" customFormat="1" ht="15.75" customHeight="1">
      <c r="A173" s="53" t="s">
        <v>124</v>
      </c>
      <c r="B173" s="53"/>
      <c r="C173" s="53"/>
      <c r="D173" s="53"/>
      <c r="E173" s="53"/>
      <c r="F173" s="53"/>
      <c r="G173" s="53"/>
      <c r="H173" s="4"/>
      <c r="I173" s="5"/>
      <c r="J173" s="5"/>
      <c r="K173" s="5"/>
    </row>
    <row r="174" spans="1:11" ht="14.25">
      <c r="A174" s="5"/>
      <c r="B174" s="5"/>
      <c r="C174" s="5"/>
      <c r="D174" s="5"/>
      <c r="E174" s="5"/>
      <c r="F174" s="5"/>
      <c r="G174" s="5"/>
      <c r="H174" s="4"/>
      <c r="I174" s="5"/>
      <c r="J174" s="5"/>
      <c r="K174" s="5"/>
    </row>
    <row r="175" spans="1:11" s="1" customFormat="1" ht="13.5" customHeight="1">
      <c r="A175" s="21">
        <v>5</v>
      </c>
      <c r="B175" s="21" t="s">
        <v>125</v>
      </c>
      <c r="C175" s="21"/>
      <c r="D175" s="21"/>
      <c r="E175" s="21"/>
      <c r="F175" s="21" t="s">
        <v>39</v>
      </c>
      <c r="G175" s="21"/>
      <c r="H175" s="4"/>
      <c r="I175" s="5"/>
      <c r="J175" s="5"/>
      <c r="K175" s="5"/>
    </row>
    <row r="176" spans="1:11" s="1" customFormat="1" ht="13.5" customHeight="1">
      <c r="A176" s="14" t="s">
        <v>6</v>
      </c>
      <c r="B176" s="98" t="s">
        <v>126</v>
      </c>
      <c r="C176" s="98"/>
      <c r="D176" s="98"/>
      <c r="E176" s="98"/>
      <c r="F176" s="118">
        <v>72.71</v>
      </c>
      <c r="G176" s="118"/>
      <c r="H176" s="4"/>
      <c r="I176" s="5"/>
      <c r="J176" s="5"/>
      <c r="K176" s="5"/>
    </row>
    <row r="177" spans="1:11" s="1" customFormat="1" ht="13.5" customHeight="1">
      <c r="A177" s="14" t="s">
        <v>9</v>
      </c>
      <c r="B177" s="98" t="s">
        <v>127</v>
      </c>
      <c r="C177" s="98"/>
      <c r="D177" s="98"/>
      <c r="E177" s="98"/>
      <c r="F177" s="118">
        <v>472.83</v>
      </c>
      <c r="G177" s="118"/>
      <c r="H177" s="4"/>
      <c r="I177" s="5"/>
      <c r="J177" s="5"/>
      <c r="K177" s="5"/>
    </row>
    <row r="178" spans="1:11" s="1" customFormat="1" ht="13.5" customHeight="1">
      <c r="A178" s="14" t="s">
        <v>12</v>
      </c>
      <c r="B178" s="98" t="s">
        <v>128</v>
      </c>
      <c r="C178" s="98"/>
      <c r="D178" s="98"/>
      <c r="E178" s="98"/>
      <c r="F178" s="118"/>
      <c r="G178" s="118"/>
      <c r="H178" s="4"/>
      <c r="I178" s="5"/>
      <c r="J178" s="5"/>
      <c r="K178" s="5"/>
    </row>
    <row r="179" spans="1:11" s="1" customFormat="1" ht="13.5" customHeight="1">
      <c r="A179" s="14" t="s">
        <v>15</v>
      </c>
      <c r="B179" s="98" t="s">
        <v>129</v>
      </c>
      <c r="C179" s="98"/>
      <c r="D179" s="98"/>
      <c r="E179" s="98"/>
      <c r="F179" s="176">
        <v>56.71</v>
      </c>
      <c r="G179" s="176"/>
      <c r="H179" s="4"/>
      <c r="I179" s="5"/>
      <c r="J179" s="5"/>
      <c r="K179" s="5"/>
    </row>
    <row r="180" spans="1:11" s="1" customFormat="1" ht="13.5" customHeight="1">
      <c r="A180" s="138"/>
      <c r="B180" s="21" t="s">
        <v>41</v>
      </c>
      <c r="C180" s="21"/>
      <c r="D180" s="21"/>
      <c r="E180" s="21"/>
      <c r="F180" s="139">
        <f>SUM(F176:F179)</f>
        <v>602.25</v>
      </c>
      <c r="G180" s="139"/>
      <c r="H180" s="4"/>
      <c r="I180" s="5"/>
      <c r="J180" s="5"/>
      <c r="K180" s="5"/>
    </row>
    <row r="181" spans="1:11" ht="14.25" customHeight="1">
      <c r="A181" s="5"/>
      <c r="B181" s="5"/>
      <c r="C181" s="5"/>
      <c r="D181" s="5"/>
      <c r="E181" s="5"/>
      <c r="F181" s="5"/>
      <c r="G181" s="5"/>
      <c r="H181" s="4"/>
      <c r="I181" s="5"/>
      <c r="J181" s="5"/>
      <c r="K181" s="5"/>
    </row>
    <row r="182" spans="1:11" s="1" customFormat="1" ht="13.5" customHeight="1">
      <c r="A182" s="78" t="s">
        <v>130</v>
      </c>
      <c r="B182" s="78"/>
      <c r="C182" s="78"/>
      <c r="D182" s="78"/>
      <c r="E182" s="78"/>
      <c r="F182" s="78"/>
      <c r="G182" s="78"/>
      <c r="H182" s="4"/>
      <c r="I182" s="5"/>
      <c r="J182" s="5"/>
      <c r="K182" s="5"/>
    </row>
    <row r="183" spans="1:11" s="1" customFormat="1" ht="14.25" customHeight="1">
      <c r="A183" s="42"/>
      <c r="B183" s="5"/>
      <c r="C183" s="5"/>
      <c r="D183" s="5"/>
      <c r="E183" s="5"/>
      <c r="F183" s="5"/>
      <c r="G183" s="5"/>
      <c r="H183" s="4"/>
      <c r="I183" s="5"/>
      <c r="J183" s="5"/>
      <c r="K183" s="5"/>
    </row>
    <row r="184" spans="1:11" s="1" customFormat="1" ht="15.75" customHeight="1">
      <c r="A184" s="140" t="s">
        <v>131</v>
      </c>
      <c r="B184" s="140"/>
      <c r="C184" s="140"/>
      <c r="D184" s="140"/>
      <c r="E184" s="140"/>
      <c r="F184" s="140"/>
      <c r="G184" s="140"/>
      <c r="H184" s="4"/>
      <c r="I184" s="5"/>
      <c r="J184" s="5"/>
      <c r="K184" s="5"/>
    </row>
    <row r="185" spans="1:11" s="1" customFormat="1" ht="14.25">
      <c r="A185" s="141"/>
      <c r="B185" s="141"/>
      <c r="C185" s="141"/>
      <c r="D185" s="141"/>
      <c r="E185" s="141"/>
      <c r="F185" s="141"/>
      <c r="G185" s="141"/>
      <c r="H185" s="4"/>
      <c r="I185" s="5"/>
      <c r="J185" s="5"/>
      <c r="K185" s="5"/>
    </row>
    <row r="186" spans="1:11" s="1" customFormat="1" ht="13.5" customHeight="1">
      <c r="A186" s="68" t="s">
        <v>132</v>
      </c>
      <c r="B186" s="68"/>
      <c r="C186" s="68"/>
      <c r="D186" s="68"/>
      <c r="E186" s="68"/>
      <c r="F186" s="68"/>
      <c r="G186" s="142">
        <f>F47+F112+G122+G171+F180</f>
        <v>4733.490268954176</v>
      </c>
      <c r="H186" s="4"/>
      <c r="I186" s="5"/>
      <c r="J186" s="5"/>
      <c r="K186" s="5"/>
    </row>
    <row r="187" spans="1:11" s="1" customFormat="1" ht="14.25" customHeight="1">
      <c r="A187" s="5"/>
      <c r="B187" s="11"/>
      <c r="C187" s="11"/>
      <c r="D187" s="11"/>
      <c r="E187" s="11"/>
      <c r="F187" s="11"/>
      <c r="G187" s="143">
        <f>G186+G189</f>
        <v>4875.494977022801</v>
      </c>
      <c r="H187" s="4"/>
      <c r="I187" s="5"/>
      <c r="J187" s="5"/>
      <c r="K187" s="5"/>
    </row>
    <row r="188" spans="1:11" s="1" customFormat="1" ht="13.5" customHeight="1">
      <c r="A188" s="51">
        <v>6</v>
      </c>
      <c r="B188" s="144" t="s">
        <v>133</v>
      </c>
      <c r="C188" s="144"/>
      <c r="D188" s="144"/>
      <c r="E188" s="144"/>
      <c r="F188" s="144" t="s">
        <v>47</v>
      </c>
      <c r="G188" s="145" t="s">
        <v>39</v>
      </c>
      <c r="H188" s="4"/>
      <c r="I188" s="5"/>
      <c r="J188" s="5"/>
      <c r="K188" s="5"/>
    </row>
    <row r="189" spans="1:11" s="1" customFormat="1" ht="13.5" customHeight="1">
      <c r="A189" s="146" t="s">
        <v>6</v>
      </c>
      <c r="B189" s="147" t="s">
        <v>134</v>
      </c>
      <c r="C189" s="147"/>
      <c r="D189" s="147"/>
      <c r="E189" s="147"/>
      <c r="F189" s="148">
        <v>0.03</v>
      </c>
      <c r="G189" s="149">
        <f>G186*F189</f>
        <v>142.00470806862526</v>
      </c>
      <c r="H189" s="4"/>
      <c r="I189" s="5"/>
      <c r="J189" s="5"/>
      <c r="K189" s="5"/>
    </row>
    <row r="190" spans="1:11" s="1" customFormat="1" ht="13.5" customHeight="1">
      <c r="A190" s="150" t="s">
        <v>9</v>
      </c>
      <c r="B190" s="36" t="s">
        <v>135</v>
      </c>
      <c r="C190" s="36"/>
      <c r="D190" s="36"/>
      <c r="E190" s="36"/>
      <c r="F190" s="151">
        <v>0.08599</v>
      </c>
      <c r="G190" s="152">
        <f>(G186+G189)*F190</f>
        <v>419.24381307419065</v>
      </c>
      <c r="H190" s="153"/>
      <c r="I190" s="5"/>
      <c r="J190" s="5"/>
      <c r="K190" s="5"/>
    </row>
    <row r="191" spans="1:11" s="1" customFormat="1" ht="13.5" customHeight="1">
      <c r="A191" s="150" t="s">
        <v>12</v>
      </c>
      <c r="B191" s="36" t="s">
        <v>136</v>
      </c>
      <c r="C191" s="36"/>
      <c r="D191" s="36"/>
      <c r="E191" s="36"/>
      <c r="F191" s="151"/>
      <c r="G191" s="152"/>
      <c r="H191" s="4"/>
      <c r="I191" s="4"/>
      <c r="J191" s="5"/>
      <c r="K191" s="5"/>
    </row>
    <row r="192" spans="1:11" s="1" customFormat="1" ht="13.5" customHeight="1">
      <c r="A192" s="150"/>
      <c r="B192" s="36" t="s">
        <v>137</v>
      </c>
      <c r="C192" s="36"/>
      <c r="D192" s="36"/>
      <c r="E192" s="36"/>
      <c r="F192" s="151">
        <v>0.076</v>
      </c>
      <c r="G192" s="152">
        <f aca="true" t="shared" si="2" ref="G192:G194">SUM($G$186,$G$189,$G$190)/0.8575*F192</f>
        <v>469.2713096762348</v>
      </c>
      <c r="H192" s="4"/>
      <c r="I192" s="5"/>
      <c r="J192" s="5"/>
      <c r="K192" s="5"/>
    </row>
    <row r="193" spans="1:11" s="1" customFormat="1" ht="13.5" customHeight="1">
      <c r="A193" s="150"/>
      <c r="B193" s="36" t="s">
        <v>138</v>
      </c>
      <c r="C193" s="36"/>
      <c r="D193" s="36"/>
      <c r="E193" s="36"/>
      <c r="F193" s="151">
        <v>0.0165</v>
      </c>
      <c r="G193" s="152">
        <f t="shared" si="2"/>
        <v>101.88127117970888</v>
      </c>
      <c r="H193" s="4"/>
      <c r="I193" s="5"/>
      <c r="J193" s="5"/>
      <c r="K193" s="5"/>
    </row>
    <row r="194" spans="1:11" s="1" customFormat="1" ht="13.5" customHeight="1">
      <c r="A194" s="150"/>
      <c r="B194" s="36" t="s">
        <v>139</v>
      </c>
      <c r="C194" s="36"/>
      <c r="D194" s="36"/>
      <c r="E194" s="36"/>
      <c r="F194" s="151">
        <v>0.05</v>
      </c>
      <c r="G194" s="152">
        <f t="shared" si="2"/>
        <v>308.7311247869966</v>
      </c>
      <c r="H194" s="4"/>
      <c r="I194" s="5"/>
      <c r="J194" s="5"/>
      <c r="K194" s="5"/>
    </row>
    <row r="195" spans="1:11" s="1" customFormat="1" ht="13.5" customHeight="1">
      <c r="A195" s="154"/>
      <c r="B195" s="155" t="s">
        <v>41</v>
      </c>
      <c r="C195" s="155"/>
      <c r="D195" s="155"/>
      <c r="E195" s="155"/>
      <c r="F195" s="156">
        <f>SUM(F189:F194)</f>
        <v>0.25849</v>
      </c>
      <c r="G195" s="52">
        <f>SUM(G189:G194)</f>
        <v>1441.1322267857563</v>
      </c>
      <c r="H195" s="4"/>
      <c r="I195" s="5"/>
      <c r="J195" s="5"/>
      <c r="K195" s="5"/>
    </row>
    <row r="196" spans="1:11" ht="14.25" customHeight="1">
      <c r="A196" s="5"/>
      <c r="B196" s="5"/>
      <c r="C196" s="5"/>
      <c r="D196" s="5"/>
      <c r="E196" s="5"/>
      <c r="F196" s="5"/>
      <c r="G196" s="5"/>
      <c r="H196" s="4"/>
      <c r="I196" s="5"/>
      <c r="J196" s="5"/>
      <c r="K196" s="5"/>
    </row>
    <row r="197" spans="1:11" s="1" customFormat="1" ht="14.25" customHeight="1">
      <c r="A197" s="31" t="s">
        <v>140</v>
      </c>
      <c r="B197" s="31"/>
      <c r="C197" s="31"/>
      <c r="D197" s="31"/>
      <c r="E197" s="31"/>
      <c r="F197" s="31"/>
      <c r="G197" s="31"/>
      <c r="H197" s="4"/>
      <c r="I197" s="5"/>
      <c r="J197" s="5"/>
      <c r="K197" s="5"/>
    </row>
    <row r="198" spans="1:11" s="1" customFormat="1" ht="15.75" customHeight="1">
      <c r="A198" s="31" t="s">
        <v>141</v>
      </c>
      <c r="B198" s="31"/>
      <c r="C198" s="31"/>
      <c r="D198" s="31"/>
      <c r="E198" s="31"/>
      <c r="F198" s="31"/>
      <c r="G198" s="31"/>
      <c r="H198" s="4"/>
      <c r="I198" s="5"/>
      <c r="J198" s="5"/>
      <c r="K198" s="5"/>
    </row>
    <row r="199" spans="1:11" s="1" customFormat="1" ht="14.25">
      <c r="A199" s="141" t="s">
        <v>142</v>
      </c>
      <c r="B199" s="141"/>
      <c r="C199" s="141"/>
      <c r="D199" s="141"/>
      <c r="E199" s="141"/>
      <c r="F199" s="141"/>
      <c r="G199" s="141"/>
      <c r="H199" s="4"/>
      <c r="I199" s="5"/>
      <c r="J199" s="5"/>
      <c r="K199" s="5"/>
    </row>
    <row r="200" spans="1:11" s="1" customFormat="1" ht="14.25">
      <c r="A200" s="141" t="s">
        <v>143</v>
      </c>
      <c r="B200" s="141"/>
      <c r="C200" s="141"/>
      <c r="D200" s="141"/>
      <c r="E200" s="141"/>
      <c r="F200" s="141"/>
      <c r="G200" s="141"/>
      <c r="H200" s="4"/>
      <c r="I200" s="5"/>
      <c r="J200" s="5"/>
      <c r="K200" s="5"/>
    </row>
    <row r="201" spans="1:11" s="1" customFormat="1" ht="48.75" customHeight="1">
      <c r="A201" s="157" t="s">
        <v>144</v>
      </c>
      <c r="B201" s="157"/>
      <c r="C201" s="157"/>
      <c r="D201" s="157"/>
      <c r="E201" s="157"/>
      <c r="F201" s="157"/>
      <c r="G201" s="157"/>
      <c r="H201" s="4"/>
      <c r="I201" s="5"/>
      <c r="J201" s="5"/>
      <c r="K201" s="5"/>
    </row>
    <row r="202" spans="1:11" s="1" customFormat="1" ht="56.25" customHeight="1">
      <c r="A202" s="158" t="s">
        <v>145</v>
      </c>
      <c r="B202" s="158"/>
      <c r="C202" s="158"/>
      <c r="D202" s="158"/>
      <c r="E202" s="158"/>
      <c r="F202" s="158"/>
      <c r="G202" s="158"/>
      <c r="H202" s="4"/>
      <c r="I202" s="5"/>
      <c r="J202" s="5"/>
      <c r="K202" s="5"/>
    </row>
    <row r="203" spans="1:11" s="1" customFormat="1" ht="13.5" customHeight="1">
      <c r="A203" s="27" t="s">
        <v>146</v>
      </c>
      <c r="B203" s="27"/>
      <c r="C203" s="27"/>
      <c r="D203" s="27"/>
      <c r="E203" s="27"/>
      <c r="F203" s="27"/>
      <c r="G203" s="27"/>
      <c r="H203" s="4"/>
      <c r="I203" s="5"/>
      <c r="J203" s="5"/>
      <c r="K203" s="5"/>
    </row>
    <row r="204" spans="1:11" s="1" customFormat="1" ht="14.25" customHeight="1">
      <c r="A204" s="33"/>
      <c r="B204" s="33"/>
      <c r="C204" s="33"/>
      <c r="D204" s="33"/>
      <c r="E204" s="33"/>
      <c r="F204" s="33"/>
      <c r="G204" s="33"/>
      <c r="H204" s="4"/>
      <c r="I204" s="5"/>
      <c r="J204" s="5"/>
      <c r="K204" s="5"/>
    </row>
    <row r="205" spans="1:11" s="1" customFormat="1" ht="24.75" customHeight="1">
      <c r="A205" s="159"/>
      <c r="B205" s="95" t="s">
        <v>147</v>
      </c>
      <c r="C205" s="95"/>
      <c r="D205" s="95"/>
      <c r="E205" s="95"/>
      <c r="F205" s="95" t="s">
        <v>148</v>
      </c>
      <c r="G205" s="95"/>
      <c r="H205" s="4"/>
      <c r="I205" s="5"/>
      <c r="J205" s="5"/>
      <c r="K205" s="5"/>
    </row>
    <row r="206" spans="1:11" s="1" customFormat="1" ht="18.75" customHeight="1">
      <c r="A206" s="35" t="s">
        <v>6</v>
      </c>
      <c r="B206" s="36" t="s">
        <v>149</v>
      </c>
      <c r="C206" s="36"/>
      <c r="D206" s="36"/>
      <c r="E206" s="36"/>
      <c r="F206" s="160">
        <f>F47</f>
        <v>1784.4</v>
      </c>
      <c r="G206" s="160"/>
      <c r="H206" s="4"/>
      <c r="I206" s="5"/>
      <c r="J206" s="5"/>
      <c r="K206" s="5"/>
    </row>
    <row r="207" spans="1:11" s="1" customFormat="1" ht="24" customHeight="1">
      <c r="A207" s="35" t="s">
        <v>9</v>
      </c>
      <c r="B207" s="36" t="s">
        <v>150</v>
      </c>
      <c r="C207" s="36"/>
      <c r="D207" s="36"/>
      <c r="E207" s="36"/>
      <c r="F207" s="160">
        <f>F112</f>
        <v>1763.9271084800002</v>
      </c>
      <c r="G207" s="160"/>
      <c r="H207" s="4"/>
      <c r="I207" s="5"/>
      <c r="J207" s="5"/>
      <c r="K207" s="5"/>
    </row>
    <row r="208" spans="1:11" s="1" customFormat="1" ht="13.5" customHeight="1">
      <c r="A208" s="35" t="s">
        <v>12</v>
      </c>
      <c r="B208" s="36" t="s">
        <v>151</v>
      </c>
      <c r="C208" s="36"/>
      <c r="D208" s="36"/>
      <c r="E208" s="36"/>
      <c r="F208" s="160">
        <f>G122</f>
        <v>126.82658688000001</v>
      </c>
      <c r="G208" s="160"/>
      <c r="H208" s="4"/>
      <c r="I208" s="5"/>
      <c r="J208" s="5"/>
      <c r="K208" s="5"/>
    </row>
    <row r="209" spans="1:11" s="1" customFormat="1" ht="24" customHeight="1">
      <c r="A209" s="35" t="s">
        <v>15</v>
      </c>
      <c r="B209" s="36" t="s">
        <v>152</v>
      </c>
      <c r="C209" s="36"/>
      <c r="D209" s="36"/>
      <c r="E209" s="36"/>
      <c r="F209" s="160">
        <f>G171</f>
        <v>456.08657359417606</v>
      </c>
      <c r="G209" s="160"/>
      <c r="H209" s="4"/>
      <c r="I209" s="5"/>
      <c r="J209" s="5"/>
      <c r="K209" s="5"/>
    </row>
    <row r="210" spans="1:11" s="1" customFormat="1" ht="13.5" customHeight="1">
      <c r="A210" s="35" t="s">
        <v>62</v>
      </c>
      <c r="B210" s="36" t="s">
        <v>153</v>
      </c>
      <c r="C210" s="36"/>
      <c r="D210" s="36"/>
      <c r="E210" s="36"/>
      <c r="F210" s="160">
        <f>F180</f>
        <v>602.25</v>
      </c>
      <c r="G210" s="160"/>
      <c r="H210" s="4"/>
      <c r="I210" s="5"/>
      <c r="J210" s="5"/>
      <c r="K210" s="5"/>
    </row>
    <row r="211" spans="1:11" s="1" customFormat="1" ht="13.5" customHeight="1">
      <c r="A211" s="161" t="s">
        <v>154</v>
      </c>
      <c r="B211" s="161"/>
      <c r="C211" s="161"/>
      <c r="D211" s="161"/>
      <c r="E211" s="161"/>
      <c r="F211" s="115">
        <f>F206+F207+F208+F209+F210</f>
        <v>4733.490268954176</v>
      </c>
      <c r="G211" s="115"/>
      <c r="H211" s="4"/>
      <c r="I211" s="5"/>
      <c r="J211" s="5"/>
      <c r="K211" s="5"/>
    </row>
    <row r="212" spans="1:11" s="1" customFormat="1" ht="13.5" customHeight="1">
      <c r="A212" s="35" t="s">
        <v>64</v>
      </c>
      <c r="B212" s="36" t="s">
        <v>155</v>
      </c>
      <c r="C212" s="36"/>
      <c r="D212" s="36"/>
      <c r="E212" s="36"/>
      <c r="F212" s="160">
        <f>G195</f>
        <v>1441.1322267857563</v>
      </c>
      <c r="G212" s="160"/>
      <c r="H212" s="4"/>
      <c r="I212" s="5"/>
      <c r="J212" s="5"/>
      <c r="K212" s="5"/>
    </row>
    <row r="213" spans="1:11" s="1" customFormat="1" ht="13.5" customHeight="1">
      <c r="A213" s="22" t="s">
        <v>156</v>
      </c>
      <c r="B213" s="22"/>
      <c r="C213" s="22"/>
      <c r="D213" s="22"/>
      <c r="E213" s="22"/>
      <c r="F213" s="162">
        <f>F211+F212</f>
        <v>6174.622495739932</v>
      </c>
      <c r="G213" s="162"/>
      <c r="H213" s="163"/>
      <c r="I213" s="5"/>
      <c r="J213" s="5"/>
      <c r="K213" s="5"/>
    </row>
    <row r="214" spans="1:11" s="1" customFormat="1" ht="14.25" customHeight="1">
      <c r="A214" s="164"/>
      <c r="B214" s="164"/>
      <c r="C214" s="164"/>
      <c r="D214" s="164"/>
      <c r="E214" s="164"/>
      <c r="F214" s="164"/>
      <c r="G214" s="164"/>
      <c r="H214" s="4"/>
      <c r="I214" s="5"/>
      <c r="J214" s="5"/>
      <c r="K214" s="5"/>
    </row>
    <row r="215" spans="1:11" s="1" customFormat="1" ht="13.5" customHeight="1">
      <c r="A215" s="27" t="s">
        <v>157</v>
      </c>
      <c r="B215" s="27"/>
      <c r="C215" s="27"/>
      <c r="D215" s="27"/>
      <c r="E215" s="27"/>
      <c r="F215" s="27"/>
      <c r="G215" s="27"/>
      <c r="H215" s="4"/>
      <c r="I215" s="5"/>
      <c r="J215" s="5"/>
      <c r="K215" s="5"/>
    </row>
    <row r="216" spans="1:11" ht="14.25" customHeight="1">
      <c r="A216" s="5"/>
      <c r="B216" s="5"/>
      <c r="C216" s="5"/>
      <c r="D216" s="5"/>
      <c r="E216" s="5"/>
      <c r="F216" s="5"/>
      <c r="G216" s="5"/>
      <c r="H216" s="4"/>
      <c r="I216" s="5"/>
      <c r="J216" s="5"/>
      <c r="K216" s="5"/>
    </row>
    <row r="217" spans="1:11" s="1" customFormat="1" ht="45" customHeight="1">
      <c r="A217" s="21" t="s">
        <v>158</v>
      </c>
      <c r="B217" s="21"/>
      <c r="C217" s="21" t="s">
        <v>159</v>
      </c>
      <c r="D217" s="21" t="s">
        <v>160</v>
      </c>
      <c r="E217" s="21" t="s">
        <v>161</v>
      </c>
      <c r="F217" s="21" t="s">
        <v>162</v>
      </c>
      <c r="G217" s="21" t="s">
        <v>163</v>
      </c>
      <c r="H217" s="4"/>
      <c r="I217" s="5"/>
      <c r="J217" s="5"/>
      <c r="K217" s="5"/>
    </row>
    <row r="218" spans="1:11" s="1" customFormat="1" ht="15.75">
      <c r="A218" s="14" t="s">
        <v>164</v>
      </c>
      <c r="B218" s="165">
        <f>F35</f>
        <v>0</v>
      </c>
      <c r="C218" s="166">
        <f>F213</f>
        <v>6174.622495739932</v>
      </c>
      <c r="D218" s="14">
        <v>1</v>
      </c>
      <c r="E218" s="166">
        <f>C218*D218</f>
        <v>6174.622495739932</v>
      </c>
      <c r="F218" s="167">
        <v>1</v>
      </c>
      <c r="G218" s="166">
        <f>E218*F218</f>
        <v>6174.622495739932</v>
      </c>
      <c r="H218" s="4"/>
      <c r="I218" s="5"/>
      <c r="J218" s="5"/>
      <c r="K218" s="5"/>
    </row>
    <row r="219" spans="1:11" s="1" customFormat="1" ht="13.5" customHeight="1">
      <c r="A219" s="21" t="s">
        <v>165</v>
      </c>
      <c r="B219" s="21"/>
      <c r="C219" s="21"/>
      <c r="D219" s="21"/>
      <c r="E219" s="21"/>
      <c r="F219" s="21"/>
      <c r="G219" s="168">
        <f>G218</f>
        <v>6174.622495739932</v>
      </c>
      <c r="H219" s="4"/>
      <c r="I219" s="5"/>
      <c r="J219" s="5"/>
      <c r="K219" s="5"/>
    </row>
    <row r="220" spans="1:11" ht="14.25" customHeight="1">
      <c r="A220" s="5"/>
      <c r="B220" s="5"/>
      <c r="C220" s="5"/>
      <c r="D220" s="5"/>
      <c r="E220" s="5"/>
      <c r="F220" s="5"/>
      <c r="G220" s="5"/>
      <c r="H220" s="4"/>
      <c r="I220" s="5"/>
      <c r="J220" s="5"/>
      <c r="K220" s="5"/>
    </row>
    <row r="221" spans="1:11" s="1" customFormat="1" ht="15.75" customHeight="1">
      <c r="A221" s="53" t="s">
        <v>166</v>
      </c>
      <c r="B221" s="53"/>
      <c r="C221" s="53"/>
      <c r="D221" s="53"/>
      <c r="E221" s="53"/>
      <c r="F221" s="53"/>
      <c r="G221" s="53"/>
      <c r="H221" s="4"/>
      <c r="I221" s="5"/>
      <c r="J221" s="5"/>
      <c r="K221" s="5"/>
    </row>
    <row r="222" spans="1:11" ht="14.25">
      <c r="A222" s="5"/>
      <c r="B222" s="5"/>
      <c r="C222" s="5"/>
      <c r="D222" s="5"/>
      <c r="E222" s="5"/>
      <c r="F222" s="5"/>
      <c r="G222" s="5"/>
      <c r="H222" s="4"/>
      <c r="I222" s="5"/>
      <c r="J222" s="5"/>
      <c r="K222" s="5"/>
    </row>
    <row r="223" spans="1:11" s="1" customFormat="1" ht="13.5" customHeight="1">
      <c r="A223" s="138"/>
      <c r="B223" s="21" t="s">
        <v>167</v>
      </c>
      <c r="C223" s="21"/>
      <c r="D223" s="21"/>
      <c r="E223" s="21"/>
      <c r="F223" s="21"/>
      <c r="G223" s="21"/>
      <c r="H223" s="4"/>
      <c r="I223" s="5"/>
      <c r="J223" s="5"/>
      <c r="K223" s="5"/>
    </row>
    <row r="224" spans="1:11" s="1" customFormat="1" ht="13.5" customHeight="1">
      <c r="A224" s="138"/>
      <c r="B224" s="169" t="s">
        <v>168</v>
      </c>
      <c r="C224" s="169"/>
      <c r="D224" s="169"/>
      <c r="E224" s="169"/>
      <c r="F224" s="21" t="s">
        <v>169</v>
      </c>
      <c r="G224" s="21"/>
      <c r="H224" s="4"/>
      <c r="I224" s="5"/>
      <c r="J224" s="5"/>
      <c r="K224" s="5"/>
    </row>
    <row r="225" spans="1:11" s="1" customFormat="1" ht="14.25" customHeight="1">
      <c r="A225" s="57" t="s">
        <v>6</v>
      </c>
      <c r="B225" s="170" t="s">
        <v>170</v>
      </c>
      <c r="C225" s="170"/>
      <c r="D225" s="170"/>
      <c r="E225" s="170"/>
      <c r="F225" s="171">
        <f>E218</f>
        <v>6174.622495739932</v>
      </c>
      <c r="G225" s="171"/>
      <c r="H225" s="4"/>
      <c r="I225" s="5"/>
      <c r="J225" s="5"/>
      <c r="K225" s="5"/>
    </row>
    <row r="226" spans="1:11" s="1" customFormat="1" ht="15.75" customHeight="1">
      <c r="A226" s="14" t="s">
        <v>9</v>
      </c>
      <c r="B226" s="170" t="s">
        <v>171</v>
      </c>
      <c r="C226" s="170"/>
      <c r="D226" s="170"/>
      <c r="E226" s="170"/>
      <c r="F226" s="171">
        <f>G219</f>
        <v>6174.622495739932</v>
      </c>
      <c r="G226" s="171"/>
      <c r="H226" s="4"/>
      <c r="I226" s="5"/>
      <c r="J226" s="5"/>
      <c r="K226" s="5"/>
    </row>
    <row r="227" spans="1:11" s="1" customFormat="1" ht="43.5" customHeight="1">
      <c r="A227" s="14" t="s">
        <v>12</v>
      </c>
      <c r="B227" s="36" t="s">
        <v>172</v>
      </c>
      <c r="C227" s="36"/>
      <c r="D227" s="36"/>
      <c r="E227" s="36"/>
      <c r="F227" s="172">
        <f>F226*12</f>
        <v>74095.46994887918</v>
      </c>
      <c r="G227" s="172"/>
      <c r="H227" s="4"/>
      <c r="I227" s="5"/>
      <c r="J227" s="5"/>
      <c r="K227" s="5"/>
    </row>
    <row r="228" spans="1:11" ht="14.25" customHeight="1">
      <c r="A228" s="5"/>
      <c r="B228" s="5"/>
      <c r="C228" s="5"/>
      <c r="D228" s="5"/>
      <c r="E228" s="5"/>
      <c r="F228" s="5"/>
      <c r="G228" s="5"/>
      <c r="H228" s="4"/>
      <c r="I228" s="5"/>
      <c r="J228" s="5"/>
      <c r="K228" s="5"/>
    </row>
    <row r="229" spans="1:11" s="1" customFormat="1" ht="14.25">
      <c r="A229" s="173" t="s">
        <v>173</v>
      </c>
      <c r="B229" s="173"/>
      <c r="C229" s="173"/>
      <c r="D229" s="173"/>
      <c r="E229" s="173"/>
      <c r="F229" s="173"/>
      <c r="G229" s="173"/>
      <c r="H229" s="4"/>
      <c r="I229" s="5"/>
      <c r="J229" s="5"/>
      <c r="K229" s="5"/>
    </row>
    <row r="230" spans="8:11" ht="14.25">
      <c r="H230" s="4"/>
      <c r="I230" s="5"/>
      <c r="J230" s="5"/>
      <c r="K230" s="5"/>
    </row>
    <row r="232" spans="1:7" ht="90.75" customHeight="1">
      <c r="A232" s="174" t="s">
        <v>174</v>
      </c>
      <c r="B232" s="174"/>
      <c r="C232" s="174"/>
      <c r="D232" s="174"/>
      <c r="E232" s="174"/>
      <c r="F232" s="174"/>
      <c r="G232" s="174"/>
    </row>
  </sheetData>
  <sheetProtection selectLockedCells="1" selectUnlockedCells="1"/>
  <mergeCells count="207">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4:G44"/>
    <mergeCell ref="B45:E45"/>
    <mergeCell ref="F45:G45"/>
    <mergeCell ref="B46:E46"/>
    <mergeCell ref="F46:G46"/>
    <mergeCell ref="A47:E47"/>
    <mergeCell ref="F47:G47"/>
    <mergeCell ref="A48:G49"/>
    <mergeCell ref="A51:G51"/>
    <mergeCell ref="A53:G53"/>
    <mergeCell ref="A54:G54"/>
    <mergeCell ref="B55:E55"/>
    <mergeCell ref="B56:E56"/>
    <mergeCell ref="B57:E57"/>
    <mergeCell ref="B58:E58"/>
    <mergeCell ref="A59:E59"/>
    <mergeCell ref="A60:G62"/>
    <mergeCell ref="A63:G64"/>
    <mergeCell ref="A66:G68"/>
    <mergeCell ref="A69:F69"/>
    <mergeCell ref="B71:E71"/>
    <mergeCell ref="B72:E72"/>
    <mergeCell ref="B73:E73"/>
    <mergeCell ref="B74:E74"/>
    <mergeCell ref="B75:E75"/>
    <mergeCell ref="B76:E76"/>
    <mergeCell ref="B77:E77"/>
    <mergeCell ref="B78:E78"/>
    <mergeCell ref="B79:E79"/>
    <mergeCell ref="A80:E80"/>
    <mergeCell ref="A82:G83"/>
    <mergeCell ref="A84:G85"/>
    <mergeCell ref="A86:G86"/>
    <mergeCell ref="A87:G87"/>
    <mergeCell ref="A89:G89"/>
    <mergeCell ref="B91:E91"/>
    <mergeCell ref="F91:G91"/>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F140"/>
    <mergeCell ref="B141:E141"/>
    <mergeCell ref="B142:E142"/>
    <mergeCell ref="B143:E143"/>
    <mergeCell ref="B144:E144"/>
    <mergeCell ref="B145:E145"/>
    <mergeCell ref="B146:E146"/>
    <mergeCell ref="B147:E147"/>
    <mergeCell ref="A149:G150"/>
    <mergeCell ref="A151:G151"/>
    <mergeCell ref="A152:G152"/>
    <mergeCell ref="A153:G153"/>
    <mergeCell ref="A154:G154"/>
    <mergeCell ref="A155:G155"/>
    <mergeCell ref="A156:G156"/>
    <mergeCell ref="A158:G158"/>
    <mergeCell ref="B160:E160"/>
    <mergeCell ref="B161:E161"/>
    <mergeCell ref="A162:E162"/>
    <mergeCell ref="A163:G164"/>
    <mergeCell ref="A166:G166"/>
    <mergeCell ref="A167:G167"/>
    <mergeCell ref="B168:E168"/>
    <mergeCell ref="B169:E169"/>
    <mergeCell ref="B170:E170"/>
    <mergeCell ref="B171:E171"/>
    <mergeCell ref="A173:G173"/>
    <mergeCell ref="B175:E175"/>
    <mergeCell ref="F175:G175"/>
    <mergeCell ref="B176:E176"/>
    <mergeCell ref="F176:G176"/>
    <mergeCell ref="B177:E177"/>
    <mergeCell ref="F177:G177"/>
    <mergeCell ref="B178:E178"/>
    <mergeCell ref="F178:G178"/>
    <mergeCell ref="B179:E179"/>
    <mergeCell ref="F179:G179"/>
    <mergeCell ref="B180:E180"/>
    <mergeCell ref="F180:G180"/>
    <mergeCell ref="A182:G182"/>
    <mergeCell ref="A184:G184"/>
    <mergeCell ref="A186:F186"/>
    <mergeCell ref="B188:E188"/>
    <mergeCell ref="B189:E189"/>
    <mergeCell ref="B190:E190"/>
    <mergeCell ref="B191:E191"/>
    <mergeCell ref="B192:E192"/>
    <mergeCell ref="B193:E193"/>
    <mergeCell ref="B194:E194"/>
    <mergeCell ref="B195:E195"/>
    <mergeCell ref="A197:G197"/>
    <mergeCell ref="A198:G198"/>
    <mergeCell ref="A201:G201"/>
    <mergeCell ref="A202:G202"/>
    <mergeCell ref="A203:G203"/>
    <mergeCell ref="B205:E205"/>
    <mergeCell ref="F205:G205"/>
    <mergeCell ref="B206:E206"/>
    <mergeCell ref="F206:G206"/>
    <mergeCell ref="B207:E207"/>
    <mergeCell ref="F207:G207"/>
    <mergeCell ref="B208:E208"/>
    <mergeCell ref="F208:G208"/>
    <mergeCell ref="B209:E209"/>
    <mergeCell ref="F209:G209"/>
    <mergeCell ref="B210:E210"/>
    <mergeCell ref="F210:G210"/>
    <mergeCell ref="A211:E211"/>
    <mergeCell ref="F211:G211"/>
    <mergeCell ref="B212:E212"/>
    <mergeCell ref="F212:G212"/>
    <mergeCell ref="A213:E213"/>
    <mergeCell ref="F213:G213"/>
    <mergeCell ref="A215:G215"/>
    <mergeCell ref="A217:B217"/>
    <mergeCell ref="A219:F219"/>
    <mergeCell ref="A221:G221"/>
    <mergeCell ref="B223:G223"/>
    <mergeCell ref="B224:E224"/>
    <mergeCell ref="F224:G224"/>
    <mergeCell ref="B225:E225"/>
    <mergeCell ref="F225:G225"/>
    <mergeCell ref="B226:E226"/>
    <mergeCell ref="F226:G226"/>
    <mergeCell ref="B227:E227"/>
    <mergeCell ref="F227:G227"/>
    <mergeCell ref="A229:G229"/>
    <mergeCell ref="A232:G232"/>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5.xml><?xml version="1.0" encoding="utf-8"?>
<worksheet xmlns="http://schemas.openxmlformats.org/spreadsheetml/2006/main" xmlns:r="http://schemas.openxmlformats.org/officeDocument/2006/relationships">
  <dimension ref="A1:BL232"/>
  <sheetViews>
    <sheetView workbookViewId="0" topLeftCell="A203">
      <selection activeCell="J179" sqref="J179"/>
    </sheetView>
  </sheetViews>
  <sheetFormatPr defaultColWidth="9.00390625" defaultRowHeight="14.25"/>
  <cols>
    <col min="1" max="1" width="11.375" style="1" customWidth="1"/>
    <col min="2" max="2" width="9.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183</v>
      </c>
      <c r="C20" s="23"/>
      <c r="D20" s="23"/>
      <c r="E20" s="23"/>
      <c r="F20" s="23" t="s">
        <v>23</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184</v>
      </c>
      <c r="G36" s="38"/>
      <c r="H36" s="4"/>
      <c r="I36" s="5"/>
      <c r="J36" s="5"/>
      <c r="K36" s="5"/>
    </row>
    <row r="37" spans="1:11" ht="13.5" customHeight="1">
      <c r="A37" s="35">
        <v>3</v>
      </c>
      <c r="B37" s="36" t="s">
        <v>33</v>
      </c>
      <c r="C37" s="36"/>
      <c r="D37" s="36"/>
      <c r="E37" s="36"/>
      <c r="F37" s="39">
        <v>1301.18</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3.5" customHeight="1">
      <c r="A41" s="46" t="s">
        <v>36</v>
      </c>
      <c r="B41" s="46"/>
      <c r="C41" s="46"/>
      <c r="D41" s="46"/>
      <c r="E41" s="46"/>
      <c r="F41" s="46"/>
      <c r="G41" s="46"/>
      <c r="H41" s="4"/>
      <c r="I41" s="5"/>
      <c r="J41" s="5"/>
      <c r="K41" s="5"/>
    </row>
    <row r="42" spans="1:11" ht="13.5" customHeight="1">
      <c r="A42" s="46"/>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4.25" customHeight="1">
      <c r="A44" s="47" t="s">
        <v>37</v>
      </c>
      <c r="B44" s="47"/>
      <c r="C44" s="47"/>
      <c r="D44" s="47"/>
      <c r="E44" s="47"/>
      <c r="F44" s="47"/>
      <c r="G44" s="47"/>
      <c r="H44" s="4"/>
      <c r="I44" s="5"/>
      <c r="J44" s="5"/>
      <c r="K44" s="5"/>
    </row>
    <row r="45" spans="1:11" ht="13.5" customHeight="1">
      <c r="A45" s="21">
        <v>1</v>
      </c>
      <c r="B45" s="22" t="s">
        <v>38</v>
      </c>
      <c r="C45" s="22"/>
      <c r="D45" s="22"/>
      <c r="E45" s="22"/>
      <c r="F45" s="22" t="s">
        <v>39</v>
      </c>
      <c r="G45" s="22"/>
      <c r="H45" s="4"/>
      <c r="I45" s="5"/>
      <c r="J45" s="5"/>
      <c r="K45" s="5"/>
    </row>
    <row r="46" spans="1:11" ht="13.5" customHeight="1">
      <c r="A46" s="48" t="s">
        <v>6</v>
      </c>
      <c r="B46" s="49" t="s">
        <v>40</v>
      </c>
      <c r="C46" s="49"/>
      <c r="D46" s="49"/>
      <c r="E46" s="49"/>
      <c r="F46" s="50">
        <f>F37</f>
        <v>1301.18</v>
      </c>
      <c r="G46" s="50"/>
      <c r="H46" s="4"/>
      <c r="I46" s="5"/>
      <c r="J46" s="5"/>
      <c r="K46" s="5"/>
    </row>
    <row r="47" spans="1:11" ht="13.5" customHeight="1">
      <c r="A47" s="51" t="s">
        <v>41</v>
      </c>
      <c r="B47" s="51"/>
      <c r="C47" s="51"/>
      <c r="D47" s="51"/>
      <c r="E47" s="51"/>
      <c r="F47" s="52">
        <f>SUM(F46)</f>
        <v>1301.18</v>
      </c>
      <c r="G47" s="52"/>
      <c r="H47" s="4"/>
      <c r="I47" s="5"/>
      <c r="J47" s="5"/>
      <c r="K47" s="5"/>
    </row>
    <row r="48" spans="1:11" ht="13.5" customHeight="1">
      <c r="A48" s="46" t="s">
        <v>42</v>
      </c>
      <c r="B48" s="46"/>
      <c r="C48" s="46"/>
      <c r="D48" s="46"/>
      <c r="E48" s="46"/>
      <c r="F48" s="46"/>
      <c r="G48" s="46"/>
      <c r="H48" s="4"/>
      <c r="I48" s="5"/>
      <c r="J48" s="5"/>
      <c r="K48" s="5"/>
    </row>
    <row r="49" spans="1:11" ht="14.25">
      <c r="A49" s="46"/>
      <c r="B49" s="46"/>
      <c r="C49" s="46"/>
      <c r="D49" s="46"/>
      <c r="E49" s="46"/>
      <c r="F49" s="46"/>
      <c r="G49" s="46"/>
      <c r="H49" s="4"/>
      <c r="I49" s="5"/>
      <c r="J49" s="5"/>
      <c r="K49" s="5"/>
    </row>
    <row r="50" spans="1:11" ht="14.25">
      <c r="A50" s="46"/>
      <c r="B50" s="46"/>
      <c r="C50" s="46"/>
      <c r="D50" s="46"/>
      <c r="E50" s="46"/>
      <c r="F50" s="46"/>
      <c r="G50" s="46"/>
      <c r="H50" s="4"/>
      <c r="I50" s="5"/>
      <c r="J50" s="5"/>
      <c r="K50" s="5"/>
    </row>
    <row r="51" spans="1:11" s="1" customFormat="1" ht="14.25" customHeight="1">
      <c r="A51" s="53" t="s">
        <v>43</v>
      </c>
      <c r="B51" s="53"/>
      <c r="C51" s="53"/>
      <c r="D51" s="53"/>
      <c r="E51" s="53"/>
      <c r="F51" s="53"/>
      <c r="G51" s="53"/>
      <c r="H51" s="4"/>
      <c r="I51" s="5"/>
      <c r="J51" s="5"/>
      <c r="K51" s="5"/>
    </row>
    <row r="52" spans="1:11" s="1" customFormat="1" ht="14.25">
      <c r="A52" s="32"/>
      <c r="B52" s="33"/>
      <c r="C52" s="33"/>
      <c r="D52" s="33"/>
      <c r="E52" s="33"/>
      <c r="F52" s="33"/>
      <c r="G52" s="33"/>
      <c r="H52" s="4"/>
      <c r="I52" s="5"/>
      <c r="J52" s="5"/>
      <c r="K52" s="5"/>
    </row>
    <row r="53" spans="1:11" s="1" customFormat="1" ht="13.5" customHeight="1">
      <c r="A53" s="54" t="s">
        <v>44</v>
      </c>
      <c r="B53" s="54"/>
      <c r="C53" s="54"/>
      <c r="D53" s="54"/>
      <c r="E53" s="54"/>
      <c r="F53" s="54"/>
      <c r="G53" s="54"/>
      <c r="H53" s="4"/>
      <c r="I53" s="5"/>
      <c r="J53" s="5"/>
      <c r="K53" s="5"/>
    </row>
    <row r="54" spans="1:11" s="1" customFormat="1" ht="14.25" customHeight="1">
      <c r="A54" s="55"/>
      <c r="B54" s="55"/>
      <c r="C54" s="55"/>
      <c r="D54" s="55"/>
      <c r="E54" s="55"/>
      <c r="F54" s="55"/>
      <c r="G54" s="55"/>
      <c r="H54" s="4"/>
      <c r="I54" s="5"/>
      <c r="J54" s="5"/>
      <c r="K54" s="5"/>
    </row>
    <row r="55" spans="1:11" s="1" customFormat="1" ht="23.25" customHeight="1">
      <c r="A55" s="56" t="s">
        <v>45</v>
      </c>
      <c r="B55" s="56" t="s">
        <v>46</v>
      </c>
      <c r="C55" s="56"/>
      <c r="D55" s="56"/>
      <c r="E55" s="56"/>
      <c r="F55" s="56" t="s">
        <v>47</v>
      </c>
      <c r="G55" s="56" t="s">
        <v>39</v>
      </c>
      <c r="H55" s="4"/>
      <c r="I55" s="5"/>
      <c r="J55" s="5"/>
      <c r="K55" s="5"/>
    </row>
    <row r="56" spans="1:11" s="1" customFormat="1" ht="13.5" customHeight="1">
      <c r="A56" s="57" t="s">
        <v>6</v>
      </c>
      <c r="B56" s="58" t="s">
        <v>48</v>
      </c>
      <c r="C56" s="58"/>
      <c r="D56" s="58"/>
      <c r="E56" s="58"/>
      <c r="F56" s="59">
        <v>0.0833</v>
      </c>
      <c r="G56" s="60">
        <f>F47*F56</f>
        <v>108.388294</v>
      </c>
      <c r="H56" s="4"/>
      <c r="I56" s="5"/>
      <c r="J56" s="5"/>
      <c r="K56" s="5"/>
    </row>
    <row r="57" spans="1:11" s="1" customFormat="1" ht="13.5" customHeight="1">
      <c r="A57" s="57" t="s">
        <v>9</v>
      </c>
      <c r="B57" s="58" t="s">
        <v>49</v>
      </c>
      <c r="C57" s="58"/>
      <c r="D57" s="58"/>
      <c r="E57" s="58"/>
      <c r="F57" s="61">
        <v>0.0833</v>
      </c>
      <c r="G57" s="60">
        <f>F47*F57</f>
        <v>108.388294</v>
      </c>
      <c r="H57" s="4"/>
      <c r="I57" s="5"/>
      <c r="J57" s="5"/>
      <c r="K57" s="5"/>
    </row>
    <row r="58" spans="1:11" s="1" customFormat="1" ht="13.5" customHeight="1">
      <c r="A58" s="14" t="s">
        <v>12</v>
      </c>
      <c r="B58" s="62" t="s">
        <v>50</v>
      </c>
      <c r="C58" s="62"/>
      <c r="D58" s="62"/>
      <c r="E58" s="62"/>
      <c r="F58" s="61">
        <v>0.0278</v>
      </c>
      <c r="G58" s="60">
        <f>F47*F58</f>
        <v>36.172804</v>
      </c>
      <c r="H58" s="4"/>
      <c r="I58" s="5"/>
      <c r="J58" s="5"/>
      <c r="K58" s="5"/>
    </row>
    <row r="59" spans="1:11" s="1" customFormat="1" ht="13.5" customHeight="1">
      <c r="A59" s="21" t="s">
        <v>41</v>
      </c>
      <c r="B59" s="21"/>
      <c r="C59" s="21"/>
      <c r="D59" s="21"/>
      <c r="E59" s="21"/>
      <c r="F59" s="63">
        <f>F56+F57+F58</f>
        <v>0.1944</v>
      </c>
      <c r="G59" s="64">
        <f>G56+G57+G58</f>
        <v>252.949392</v>
      </c>
      <c r="H59" s="4"/>
      <c r="I59" s="5"/>
      <c r="J59" s="5"/>
      <c r="K59" s="5"/>
    </row>
    <row r="60" spans="1:11" s="1" customFormat="1" ht="14.25" customHeight="1">
      <c r="A60" s="65" t="s">
        <v>51</v>
      </c>
      <c r="B60" s="65"/>
      <c r="C60" s="65"/>
      <c r="D60" s="65"/>
      <c r="E60" s="65"/>
      <c r="F60" s="65"/>
      <c r="G60" s="65"/>
      <c r="H60" s="4"/>
      <c r="I60" s="5"/>
      <c r="J60" s="5"/>
      <c r="K60" s="5"/>
    </row>
    <row r="61" spans="1:11" s="1" customFormat="1" ht="14.25">
      <c r="A61" s="65"/>
      <c r="B61" s="65"/>
      <c r="C61" s="65"/>
      <c r="D61" s="65"/>
      <c r="E61" s="65"/>
      <c r="F61" s="65"/>
      <c r="G61" s="65"/>
      <c r="H61" s="4"/>
      <c r="I61" s="5"/>
      <c r="J61" s="5"/>
      <c r="K61" s="5"/>
    </row>
    <row r="62" spans="1:11" s="1" customFormat="1" ht="13.5" customHeight="1">
      <c r="A62" s="65"/>
      <c r="B62" s="65"/>
      <c r="C62" s="65"/>
      <c r="D62" s="65"/>
      <c r="E62" s="65"/>
      <c r="F62" s="65"/>
      <c r="G62" s="65"/>
      <c r="H62" s="4"/>
      <c r="I62" s="5"/>
      <c r="J62" s="5"/>
      <c r="K62" s="5"/>
    </row>
    <row r="63" spans="1:11" s="1" customFormat="1" ht="19.5" customHeight="1">
      <c r="A63" s="66" t="s">
        <v>52</v>
      </c>
      <c r="B63" s="66"/>
      <c r="C63" s="66"/>
      <c r="D63" s="66"/>
      <c r="E63" s="66"/>
      <c r="F63" s="66"/>
      <c r="G63" s="66"/>
      <c r="H63" s="4"/>
      <c r="I63" s="5"/>
      <c r="J63" s="5"/>
      <c r="K63" s="5"/>
    </row>
    <row r="64" spans="1:11" s="1" customFormat="1" ht="13.5" customHeight="1">
      <c r="A64" s="66"/>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4.25" customHeight="1">
      <c r="A66" s="67" t="s">
        <v>53</v>
      </c>
      <c r="B66" s="67"/>
      <c r="C66" s="67"/>
      <c r="D66" s="67"/>
      <c r="E66" s="67"/>
      <c r="F66" s="67"/>
      <c r="G66" s="67"/>
      <c r="H66" s="4"/>
      <c r="I66" s="5"/>
      <c r="J66" s="5"/>
      <c r="K66" s="5"/>
    </row>
    <row r="67" spans="1:11" s="1" customFormat="1" ht="9.75" customHeight="1">
      <c r="A67" s="67"/>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14.25" customHeight="1">
      <c r="A69" s="68" t="s">
        <v>54</v>
      </c>
      <c r="B69" s="68"/>
      <c r="C69" s="68"/>
      <c r="D69" s="68"/>
      <c r="E69" s="68"/>
      <c r="F69" s="68"/>
      <c r="G69" s="69">
        <f>F47+G59</f>
        <v>1554.129392</v>
      </c>
      <c r="H69" s="4"/>
      <c r="I69" s="5"/>
      <c r="J69" s="5"/>
      <c r="K69" s="5"/>
    </row>
    <row r="70" spans="1:11" s="1" customFormat="1" ht="14.25">
      <c r="A70" s="41"/>
      <c r="B70" s="33"/>
      <c r="C70" s="33"/>
      <c r="D70" s="33"/>
      <c r="E70" s="33"/>
      <c r="F70" s="33"/>
      <c r="G70" s="33"/>
      <c r="H70" s="4"/>
      <c r="I70" s="5"/>
      <c r="J70" s="5"/>
      <c r="K70" s="5"/>
    </row>
    <row r="71" spans="1:11" s="1" customFormat="1" ht="13.5" customHeight="1">
      <c r="A71" s="70" t="s">
        <v>55</v>
      </c>
      <c r="B71" s="71" t="s">
        <v>56</v>
      </c>
      <c r="C71" s="71"/>
      <c r="D71" s="71"/>
      <c r="E71" s="71"/>
      <c r="F71" s="71" t="s">
        <v>57</v>
      </c>
      <c r="G71" s="71" t="s">
        <v>39</v>
      </c>
      <c r="H71" s="4"/>
      <c r="I71" s="5"/>
      <c r="J71" s="5"/>
      <c r="K71" s="5"/>
    </row>
    <row r="72" spans="1:11" s="1" customFormat="1" ht="13.5" customHeight="1">
      <c r="A72" s="72" t="s">
        <v>6</v>
      </c>
      <c r="B72" s="73" t="s">
        <v>58</v>
      </c>
      <c r="C72" s="73"/>
      <c r="D72" s="73"/>
      <c r="E72" s="73"/>
      <c r="F72" s="74">
        <v>0.2</v>
      </c>
      <c r="G72" s="75">
        <f>G69*F72</f>
        <v>310.8258784</v>
      </c>
      <c r="H72" s="4"/>
      <c r="I72" s="5"/>
      <c r="J72" s="5"/>
      <c r="K72" s="5"/>
    </row>
    <row r="73" spans="1:11" s="1" customFormat="1" ht="13.5" customHeight="1">
      <c r="A73" s="72" t="s">
        <v>9</v>
      </c>
      <c r="B73" s="73" t="s">
        <v>59</v>
      </c>
      <c r="C73" s="73"/>
      <c r="D73" s="73"/>
      <c r="E73" s="73"/>
      <c r="F73" s="74">
        <v>0.025</v>
      </c>
      <c r="G73" s="75">
        <f>G69*F73</f>
        <v>38.8532348</v>
      </c>
      <c r="H73" s="4"/>
      <c r="I73" s="5"/>
      <c r="J73" s="5"/>
      <c r="K73" s="5"/>
    </row>
    <row r="74" spans="1:11" s="1" customFormat="1" ht="13.5" customHeight="1">
      <c r="A74" s="72" t="s">
        <v>12</v>
      </c>
      <c r="B74" s="73" t="s">
        <v>60</v>
      </c>
      <c r="C74" s="73"/>
      <c r="D74" s="73"/>
      <c r="E74" s="73"/>
      <c r="F74" s="74">
        <v>0.03</v>
      </c>
      <c r="G74" s="75">
        <f>G69*F74</f>
        <v>46.62388176</v>
      </c>
      <c r="H74" s="4"/>
      <c r="I74" s="5"/>
      <c r="J74" s="5"/>
      <c r="K74" s="5"/>
    </row>
    <row r="75" spans="1:11" s="1" customFormat="1" ht="13.5" customHeight="1">
      <c r="A75" s="72" t="s">
        <v>15</v>
      </c>
      <c r="B75" s="73" t="s">
        <v>61</v>
      </c>
      <c r="C75" s="73"/>
      <c r="D75" s="73"/>
      <c r="E75" s="73"/>
      <c r="F75" s="74">
        <v>0.015</v>
      </c>
      <c r="G75" s="75">
        <f>G69*F75</f>
        <v>23.31194088</v>
      </c>
      <c r="H75" s="4"/>
      <c r="I75" s="5"/>
      <c r="J75" s="5"/>
      <c r="K75" s="5"/>
    </row>
    <row r="76" spans="1:11" s="1" customFormat="1" ht="13.5" customHeight="1">
      <c r="A76" s="72" t="s">
        <v>62</v>
      </c>
      <c r="B76" s="73" t="s">
        <v>63</v>
      </c>
      <c r="C76" s="73"/>
      <c r="D76" s="73"/>
      <c r="E76" s="73"/>
      <c r="F76" s="74">
        <v>0.01</v>
      </c>
      <c r="G76" s="75">
        <f>G69*F76</f>
        <v>15.541293920000001</v>
      </c>
      <c r="H76" s="4"/>
      <c r="I76" s="5"/>
      <c r="J76" s="5"/>
      <c r="K76" s="5"/>
    </row>
    <row r="77" spans="1:11" s="1" customFormat="1" ht="13.5" customHeight="1">
      <c r="A77" s="72" t="s">
        <v>64</v>
      </c>
      <c r="B77" s="73" t="s">
        <v>65</v>
      </c>
      <c r="C77" s="73"/>
      <c r="D77" s="73"/>
      <c r="E77" s="73"/>
      <c r="F77" s="74">
        <v>0.006</v>
      </c>
      <c r="G77" s="75">
        <f>G69*F77</f>
        <v>9.324776352</v>
      </c>
      <c r="H77" s="4"/>
      <c r="I77" s="5"/>
      <c r="J77" s="5"/>
      <c r="K77" s="5"/>
    </row>
    <row r="78" spans="1:11" s="1" customFormat="1" ht="13.5" customHeight="1">
      <c r="A78" s="72" t="s">
        <v>66</v>
      </c>
      <c r="B78" s="36" t="s">
        <v>67</v>
      </c>
      <c r="C78" s="36"/>
      <c r="D78" s="36"/>
      <c r="E78" s="36"/>
      <c r="F78" s="74">
        <v>0.002</v>
      </c>
      <c r="G78" s="75">
        <f>G69*F78</f>
        <v>3.108258784</v>
      </c>
      <c r="H78" s="4"/>
      <c r="I78" s="5"/>
      <c r="J78" s="5"/>
      <c r="K78" s="5"/>
    </row>
    <row r="79" spans="1:11" s="1" customFormat="1" ht="13.5" customHeight="1">
      <c r="A79" s="72" t="s">
        <v>68</v>
      </c>
      <c r="B79" s="36" t="s">
        <v>69</v>
      </c>
      <c r="C79" s="36"/>
      <c r="D79" s="36"/>
      <c r="E79" s="36"/>
      <c r="F79" s="74">
        <v>0.08</v>
      </c>
      <c r="G79" s="75">
        <f>G69*F79</f>
        <v>124.33035136000001</v>
      </c>
      <c r="H79" s="4"/>
      <c r="I79" s="5"/>
      <c r="J79" s="5"/>
      <c r="K79" s="5"/>
    </row>
    <row r="80" spans="1:11" s="1" customFormat="1" ht="14.25" customHeight="1">
      <c r="A80" s="70" t="s">
        <v>41</v>
      </c>
      <c r="B80" s="70"/>
      <c r="C80" s="70"/>
      <c r="D80" s="70"/>
      <c r="E80" s="70"/>
      <c r="F80" s="76">
        <v>0.36800000000000005</v>
      </c>
      <c r="G80" s="77">
        <f>G69*F80</f>
        <v>571.919616256</v>
      </c>
      <c r="H80" s="4"/>
      <c r="I80" s="5"/>
      <c r="J80" s="5"/>
      <c r="K80" s="5"/>
    </row>
    <row r="81" spans="1:11" s="1" customFormat="1" ht="13.5" customHeight="1">
      <c r="A81" s="13"/>
      <c r="B81" s="33"/>
      <c r="C81" s="33"/>
      <c r="D81" s="33"/>
      <c r="E81" s="33"/>
      <c r="F81" s="33"/>
      <c r="G81" s="33"/>
      <c r="H81" s="4"/>
      <c r="I81" s="5"/>
      <c r="J81" s="5"/>
      <c r="K81" s="5"/>
    </row>
    <row r="82" spans="1:11" s="1" customFormat="1" ht="14.25" customHeight="1">
      <c r="A82" s="78" t="s">
        <v>70</v>
      </c>
      <c r="B82" s="78"/>
      <c r="C82" s="78"/>
      <c r="D82" s="78"/>
      <c r="E82" s="78"/>
      <c r="F82" s="78"/>
      <c r="G82" s="78"/>
      <c r="H82" s="4"/>
      <c r="I82" s="5"/>
      <c r="J82" s="5"/>
      <c r="K82" s="5"/>
    </row>
    <row r="83" spans="1:11" s="1" customFormat="1" ht="13.5" customHeight="1">
      <c r="A83" s="78"/>
      <c r="B83" s="78"/>
      <c r="C83" s="78"/>
      <c r="D83" s="78"/>
      <c r="E83" s="78"/>
      <c r="F83" s="78"/>
      <c r="G83" s="78"/>
      <c r="H83" s="4"/>
      <c r="I83" s="5"/>
      <c r="J83" s="5"/>
      <c r="K83" s="5"/>
    </row>
    <row r="84" spans="1:11" s="1" customFormat="1" ht="14.25" customHeight="1">
      <c r="A84" s="78" t="s">
        <v>71</v>
      </c>
      <c r="B84" s="78"/>
      <c r="C84" s="78"/>
      <c r="D84" s="78"/>
      <c r="E84" s="78"/>
      <c r="F84" s="78"/>
      <c r="G84" s="78"/>
      <c r="H84" s="4"/>
      <c r="I84" s="5"/>
      <c r="J84" s="5"/>
      <c r="K84" s="5"/>
    </row>
    <row r="85" spans="1:11" s="1" customFormat="1" ht="13.5" customHeight="1">
      <c r="A85" s="78"/>
      <c r="B85" s="78"/>
      <c r="C85" s="78"/>
      <c r="D85" s="78"/>
      <c r="E85" s="78"/>
      <c r="F85" s="78"/>
      <c r="G85" s="78"/>
      <c r="H85" s="4"/>
      <c r="I85" s="5"/>
      <c r="J85" s="5"/>
      <c r="K85" s="5"/>
    </row>
    <row r="86" spans="1:64" ht="36.75" customHeight="1">
      <c r="A86" s="79" t="s">
        <v>72</v>
      </c>
      <c r="B86" s="79"/>
      <c r="C86" s="79"/>
      <c r="D86" s="79"/>
      <c r="E86" s="79"/>
      <c r="F86" s="79"/>
      <c r="G86" s="79"/>
      <c r="H86" s="80"/>
      <c r="I86" s="80"/>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11" s="1" customFormat="1" ht="18.75" customHeight="1">
      <c r="A87" s="78" t="s">
        <v>73</v>
      </c>
      <c r="B87" s="78"/>
      <c r="C87" s="78"/>
      <c r="D87" s="78"/>
      <c r="E87" s="78"/>
      <c r="F87" s="78"/>
      <c r="G87" s="78"/>
      <c r="H87" s="4"/>
      <c r="I87" s="5"/>
      <c r="J87" s="5"/>
      <c r="K87" s="5"/>
    </row>
    <row r="88" spans="1:11" s="1" customFormat="1" ht="14.25">
      <c r="A88" s="28"/>
      <c r="B88" s="28"/>
      <c r="C88" s="28"/>
      <c r="D88" s="28"/>
      <c r="E88" s="28"/>
      <c r="F88" s="28"/>
      <c r="G88" s="28"/>
      <c r="H88" s="4"/>
      <c r="I88" s="5"/>
      <c r="J88" s="5"/>
      <c r="K88" s="5"/>
    </row>
    <row r="89" spans="1:11" s="1" customFormat="1" ht="14.25" customHeight="1">
      <c r="A89" s="81" t="s">
        <v>74</v>
      </c>
      <c r="B89" s="81"/>
      <c r="C89" s="81"/>
      <c r="D89" s="81"/>
      <c r="E89" s="81"/>
      <c r="F89" s="81"/>
      <c r="G89" s="81"/>
      <c r="H89" s="4"/>
      <c r="I89" s="5"/>
      <c r="J89" s="5"/>
      <c r="K89" s="5"/>
    </row>
    <row r="90" spans="1:11" s="1" customFormat="1" ht="13.5" customHeight="1">
      <c r="A90" s="13"/>
      <c r="B90" s="33"/>
      <c r="C90" s="33"/>
      <c r="D90" s="33"/>
      <c r="E90" s="33"/>
      <c r="F90" s="33"/>
      <c r="G90" s="33"/>
      <c r="H90" s="4"/>
      <c r="I90" s="5"/>
      <c r="J90" s="5"/>
      <c r="K90" s="5"/>
    </row>
    <row r="91" spans="1:11" s="1" customFormat="1" ht="14.25" customHeight="1">
      <c r="A91" s="82" t="s">
        <v>75</v>
      </c>
      <c r="B91" s="82" t="s">
        <v>76</v>
      </c>
      <c r="C91" s="82"/>
      <c r="D91" s="82"/>
      <c r="E91" s="82"/>
      <c r="F91" s="83" t="s">
        <v>39</v>
      </c>
      <c r="G91" s="83"/>
      <c r="H91" s="4"/>
      <c r="I91" s="5"/>
      <c r="J91" s="5"/>
      <c r="K91" s="5"/>
    </row>
    <row r="92" spans="1:11" s="1" customFormat="1" ht="14.25" customHeight="1">
      <c r="A92" s="84" t="s">
        <v>6</v>
      </c>
      <c r="B92" s="85" t="s">
        <v>77</v>
      </c>
      <c r="C92" s="85"/>
      <c r="D92" s="85"/>
      <c r="E92" s="85"/>
      <c r="F92" s="86">
        <f>(22.2*22)-(F46*6%)</f>
        <v>410.32919999999996</v>
      </c>
      <c r="G92" s="86"/>
      <c r="H92" s="4"/>
      <c r="I92" s="5"/>
      <c r="J92" s="5"/>
      <c r="K92" s="5"/>
    </row>
    <row r="93" spans="1:11" s="1" customFormat="1" ht="15.75" customHeight="1">
      <c r="A93" s="84" t="s">
        <v>9</v>
      </c>
      <c r="B93" s="85" t="s">
        <v>78</v>
      </c>
      <c r="C93" s="85"/>
      <c r="D93" s="85"/>
      <c r="E93" s="85"/>
      <c r="F93" s="86">
        <f>(8.42*22)</f>
        <v>185.24</v>
      </c>
      <c r="G93" s="86"/>
      <c r="H93" s="4"/>
      <c r="I93" s="5"/>
      <c r="J93" s="5"/>
      <c r="K93" s="5"/>
    </row>
    <row r="94" spans="1:11" s="1" customFormat="1" ht="15.75" customHeight="1">
      <c r="A94" s="84" t="s">
        <v>12</v>
      </c>
      <c r="B94" s="87" t="s">
        <v>79</v>
      </c>
      <c r="C94" s="87"/>
      <c r="D94" s="87"/>
      <c r="E94" s="87"/>
      <c r="F94" s="88">
        <v>114.39</v>
      </c>
      <c r="G94" s="88"/>
      <c r="H94" s="4"/>
      <c r="I94" s="5"/>
      <c r="J94" s="5"/>
      <c r="K94" s="5"/>
    </row>
    <row r="95" spans="1:11" s="1" customFormat="1" ht="24.75" customHeight="1">
      <c r="A95" s="89" t="s">
        <v>15</v>
      </c>
      <c r="B95" s="90" t="s">
        <v>80</v>
      </c>
      <c r="C95" s="90"/>
      <c r="D95" s="90"/>
      <c r="E95" s="90"/>
      <c r="F95" s="86">
        <v>66.15</v>
      </c>
      <c r="G95" s="86"/>
      <c r="H95" s="4"/>
      <c r="I95" s="5"/>
      <c r="J95" s="5"/>
      <c r="K95" s="5"/>
    </row>
    <row r="96" spans="1:11" s="1" customFormat="1" ht="14.25" customHeight="1">
      <c r="A96" s="84" t="s">
        <v>62</v>
      </c>
      <c r="B96" s="90" t="s">
        <v>81</v>
      </c>
      <c r="C96" s="90"/>
      <c r="D96" s="90"/>
      <c r="E96" s="90"/>
      <c r="F96" s="91"/>
      <c r="G96" s="91"/>
      <c r="H96" s="4"/>
      <c r="I96" s="5"/>
      <c r="J96" s="5"/>
      <c r="K96" s="5"/>
    </row>
    <row r="97" spans="1:11" s="1" customFormat="1" ht="27.75" customHeight="1">
      <c r="A97" s="76" t="s">
        <v>41</v>
      </c>
      <c r="B97" s="76"/>
      <c r="C97" s="76"/>
      <c r="D97" s="76"/>
      <c r="E97" s="76"/>
      <c r="F97" s="92">
        <f>SUM(F92:F96)</f>
        <v>776.1092</v>
      </c>
      <c r="G97" s="92"/>
      <c r="H97" s="4"/>
      <c r="I97" s="5"/>
      <c r="J97" s="5"/>
      <c r="K97" s="5"/>
    </row>
    <row r="98" spans="1:11" s="1" customFormat="1" ht="10.5" customHeight="1">
      <c r="A98" s="24"/>
      <c r="B98" s="24"/>
      <c r="C98" s="24"/>
      <c r="D98" s="24"/>
      <c r="E98" s="24"/>
      <c r="F98" s="24"/>
      <c r="G98" s="24"/>
      <c r="H98" s="4"/>
      <c r="I98" s="5"/>
      <c r="J98" s="5"/>
      <c r="K98" s="5"/>
    </row>
    <row r="99" spans="1:11" ht="14.25" customHeight="1">
      <c r="A99" s="78" t="s">
        <v>82</v>
      </c>
      <c r="B99" s="78"/>
      <c r="C99" s="78"/>
      <c r="D99" s="78"/>
      <c r="E99" s="78"/>
      <c r="F99" s="78"/>
      <c r="G99" s="78"/>
      <c r="H99" s="4"/>
      <c r="I99" s="5"/>
      <c r="J99" s="5"/>
      <c r="K99" s="5"/>
    </row>
    <row r="100" spans="1:11" s="1" customFormat="1" ht="12" customHeight="1">
      <c r="A100" s="93"/>
      <c r="B100" s="93"/>
      <c r="C100" s="93"/>
      <c r="D100" s="93"/>
      <c r="E100" s="93"/>
      <c r="F100" s="93"/>
      <c r="G100" s="93"/>
      <c r="H100" s="4"/>
      <c r="I100" s="5"/>
      <c r="J100" s="5"/>
      <c r="K100" s="5"/>
    </row>
    <row r="101" spans="1:11" s="1" customFormat="1" ht="15.75" customHeight="1">
      <c r="A101" s="78" t="s">
        <v>83</v>
      </c>
      <c r="B101" s="78"/>
      <c r="C101" s="78"/>
      <c r="D101" s="78"/>
      <c r="E101" s="78"/>
      <c r="F101" s="78"/>
      <c r="G101" s="78"/>
      <c r="H101" s="4"/>
      <c r="I101" s="5"/>
      <c r="J101" s="5"/>
      <c r="K101" s="5"/>
    </row>
    <row r="102" spans="1:11" s="1" customFormat="1" ht="12" customHeight="1">
      <c r="A102" s="78"/>
      <c r="B102" s="78"/>
      <c r="C102" s="78"/>
      <c r="D102" s="78"/>
      <c r="E102" s="78"/>
      <c r="F102" s="78"/>
      <c r="G102" s="78"/>
      <c r="H102" s="4"/>
      <c r="I102" s="5"/>
      <c r="J102" s="5"/>
      <c r="K102" s="5"/>
    </row>
    <row r="103" spans="1:11" s="1" customFormat="1" ht="11.25" customHeight="1">
      <c r="A103" s="94"/>
      <c r="B103" s="94"/>
      <c r="C103" s="94"/>
      <c r="D103" s="94"/>
      <c r="E103" s="94"/>
      <c r="F103" s="94"/>
      <c r="G103" s="94"/>
      <c r="H103" s="4"/>
      <c r="I103" s="5"/>
      <c r="J103" s="5"/>
      <c r="K103" s="5"/>
    </row>
    <row r="104" spans="1:11" ht="27" customHeight="1">
      <c r="A104" s="66" t="s">
        <v>84</v>
      </c>
      <c r="B104" s="66"/>
      <c r="C104" s="66"/>
      <c r="D104" s="66"/>
      <c r="E104" s="66"/>
      <c r="F104" s="66"/>
      <c r="G104" s="66"/>
      <c r="H104" s="4"/>
      <c r="I104" s="5"/>
      <c r="J104" s="5"/>
      <c r="K104" s="5"/>
    </row>
    <row r="105" spans="1:11" s="1" customFormat="1" ht="13.5" customHeight="1">
      <c r="A105" s="5"/>
      <c r="B105" s="93"/>
      <c r="C105" s="93"/>
      <c r="D105" s="93"/>
      <c r="E105" s="93"/>
      <c r="F105" s="93"/>
      <c r="G105" s="93"/>
      <c r="H105" s="4"/>
      <c r="I105" s="5"/>
      <c r="J105" s="5"/>
      <c r="K105" s="5"/>
    </row>
    <row r="106" spans="1:11" ht="14.25" customHeight="1">
      <c r="A106" s="27" t="s">
        <v>85</v>
      </c>
      <c r="B106" s="27"/>
      <c r="C106" s="27"/>
      <c r="D106" s="27"/>
      <c r="E106" s="27"/>
      <c r="F106" s="27"/>
      <c r="G106" s="27"/>
      <c r="H106" s="4"/>
      <c r="I106" s="5"/>
      <c r="J106" s="5"/>
      <c r="K106" s="5"/>
    </row>
    <row r="107" spans="1:11" s="1" customFormat="1" ht="13.5" customHeight="1">
      <c r="A107" s="5"/>
      <c r="B107" s="5"/>
      <c r="C107" s="5"/>
      <c r="D107" s="5"/>
      <c r="E107" s="5"/>
      <c r="F107" s="5"/>
      <c r="G107" s="5"/>
      <c r="H107" s="4"/>
      <c r="I107" s="5"/>
      <c r="J107" s="5"/>
      <c r="K107" s="5"/>
    </row>
    <row r="108" spans="1:11" s="1" customFormat="1" ht="13.5" customHeight="1">
      <c r="A108" s="70">
        <v>2</v>
      </c>
      <c r="B108" s="95" t="s">
        <v>86</v>
      </c>
      <c r="C108" s="95"/>
      <c r="D108" s="95"/>
      <c r="E108" s="95"/>
      <c r="F108" s="70" t="s">
        <v>39</v>
      </c>
      <c r="G108" s="70"/>
      <c r="H108" s="4"/>
      <c r="I108" s="5"/>
      <c r="J108" s="5"/>
      <c r="K108" s="5"/>
    </row>
    <row r="109" spans="1:11" s="1" customFormat="1" ht="25.5" customHeight="1">
      <c r="A109" s="72" t="s">
        <v>45</v>
      </c>
      <c r="B109" s="36" t="s">
        <v>46</v>
      </c>
      <c r="C109" s="36"/>
      <c r="D109" s="36"/>
      <c r="E109" s="36"/>
      <c r="F109" s="96">
        <f>G59</f>
        <v>252.949392</v>
      </c>
      <c r="G109" s="96"/>
      <c r="H109" s="4"/>
      <c r="I109" s="5"/>
      <c r="J109" s="5"/>
      <c r="K109" s="5"/>
    </row>
    <row r="110" spans="1:11" s="1" customFormat="1" ht="13.5" customHeight="1">
      <c r="A110" s="72" t="s">
        <v>55</v>
      </c>
      <c r="B110" s="36" t="s">
        <v>56</v>
      </c>
      <c r="C110" s="36"/>
      <c r="D110" s="36"/>
      <c r="E110" s="36"/>
      <c r="F110" s="96">
        <f>G80</f>
        <v>571.919616256</v>
      </c>
      <c r="G110" s="96"/>
      <c r="H110" s="4"/>
      <c r="I110" s="5"/>
      <c r="J110" s="5"/>
      <c r="K110" s="5"/>
    </row>
    <row r="111" spans="1:11" s="1" customFormat="1" ht="13.5" customHeight="1">
      <c r="A111" s="72" t="s">
        <v>75</v>
      </c>
      <c r="B111" s="36" t="s">
        <v>76</v>
      </c>
      <c r="C111" s="36"/>
      <c r="D111" s="36"/>
      <c r="E111" s="36"/>
      <c r="F111" s="96">
        <f>F97</f>
        <v>776.1092</v>
      </c>
      <c r="G111" s="96"/>
      <c r="H111" s="4"/>
      <c r="I111" s="5"/>
      <c r="J111" s="5"/>
      <c r="K111" s="5"/>
    </row>
    <row r="112" spans="1:11" s="1" customFormat="1" ht="14.25" customHeight="1">
      <c r="A112" s="95" t="s">
        <v>41</v>
      </c>
      <c r="B112" s="95"/>
      <c r="C112" s="95"/>
      <c r="D112" s="95"/>
      <c r="E112" s="95"/>
      <c r="F112" s="97">
        <f>F109+F110+F111</f>
        <v>1600.978208256</v>
      </c>
      <c r="G112" s="97"/>
      <c r="H112" s="4"/>
      <c r="I112" s="5"/>
      <c r="J112" s="5"/>
      <c r="K112" s="5"/>
    </row>
    <row r="113" spans="1:11" s="1" customFormat="1" ht="14.25">
      <c r="A113" s="33"/>
      <c r="B113" s="33"/>
      <c r="C113" s="33"/>
      <c r="D113" s="33"/>
      <c r="E113" s="33"/>
      <c r="F113" s="33"/>
      <c r="G113" s="33"/>
      <c r="H113" s="4"/>
      <c r="I113" s="5"/>
      <c r="J113" s="5"/>
      <c r="K113" s="5"/>
    </row>
    <row r="114" spans="1:11" s="1" customFormat="1" ht="14.25">
      <c r="A114" s="53" t="s">
        <v>87</v>
      </c>
      <c r="B114" s="53"/>
      <c r="C114" s="53"/>
      <c r="D114" s="53"/>
      <c r="E114" s="53"/>
      <c r="F114" s="53"/>
      <c r="G114" s="53"/>
      <c r="H114" s="4"/>
      <c r="I114" s="5"/>
      <c r="J114" s="5"/>
      <c r="K114" s="5"/>
    </row>
    <row r="115" spans="1:9" s="1" customFormat="1" ht="13.5" customHeight="1">
      <c r="A115" s="5"/>
      <c r="B115" s="33"/>
      <c r="C115" s="33"/>
      <c r="D115" s="33"/>
      <c r="E115" s="33"/>
      <c r="F115" s="33"/>
      <c r="G115" s="33"/>
      <c r="H115" s="4"/>
      <c r="I115" s="5"/>
    </row>
    <row r="116" spans="1:9" s="1" customFormat="1" ht="13.5" customHeight="1">
      <c r="A116" s="56">
        <v>3</v>
      </c>
      <c r="B116" s="56" t="s">
        <v>88</v>
      </c>
      <c r="C116" s="56"/>
      <c r="D116" s="56"/>
      <c r="E116" s="56"/>
      <c r="F116" s="56" t="s">
        <v>47</v>
      </c>
      <c r="G116" s="56" t="s">
        <v>39</v>
      </c>
      <c r="H116" s="4"/>
      <c r="I116" s="5"/>
    </row>
    <row r="117" spans="1:9" s="1" customFormat="1" ht="14.25" customHeight="1">
      <c r="A117" s="57" t="s">
        <v>6</v>
      </c>
      <c r="B117" s="98" t="s">
        <v>89</v>
      </c>
      <c r="C117" s="98"/>
      <c r="D117" s="98"/>
      <c r="E117" s="98"/>
      <c r="F117" s="99">
        <v>0.004200000000000001</v>
      </c>
      <c r="G117" s="100">
        <f aca="true" t="shared" si="0" ref="G117:G121">$F$47*F117</f>
        <v>5.464956000000001</v>
      </c>
      <c r="H117" s="4"/>
      <c r="I117" s="5"/>
    </row>
    <row r="118" spans="1:9" s="1" customFormat="1" ht="14.25" customHeight="1">
      <c r="A118" s="14" t="s">
        <v>9</v>
      </c>
      <c r="B118" s="98" t="s">
        <v>90</v>
      </c>
      <c r="C118" s="98"/>
      <c r="D118" s="98"/>
      <c r="E118" s="98"/>
      <c r="F118" s="101">
        <f>0.08*F117</f>
        <v>0.00033600000000000004</v>
      </c>
      <c r="G118" s="100">
        <f t="shared" si="0"/>
        <v>0.43719648000000005</v>
      </c>
      <c r="H118" s="4"/>
      <c r="I118" s="5"/>
    </row>
    <row r="119" spans="1:9" s="1" customFormat="1" ht="26.25" customHeight="1">
      <c r="A119" s="14" t="s">
        <v>12</v>
      </c>
      <c r="B119" s="98" t="s">
        <v>91</v>
      </c>
      <c r="C119" s="98"/>
      <c r="D119" s="98"/>
      <c r="E119" s="98"/>
      <c r="F119" s="101">
        <v>0.04</v>
      </c>
      <c r="G119" s="100">
        <f t="shared" si="0"/>
        <v>52.047200000000004</v>
      </c>
      <c r="H119" s="4"/>
      <c r="I119" s="5"/>
    </row>
    <row r="120" spans="1:9" s="1" customFormat="1" ht="14.25" customHeight="1">
      <c r="A120" s="14" t="s">
        <v>15</v>
      </c>
      <c r="B120" s="98" t="s">
        <v>92</v>
      </c>
      <c r="C120" s="98"/>
      <c r="D120" s="98"/>
      <c r="E120" s="98"/>
      <c r="F120" s="101">
        <v>0.0194</v>
      </c>
      <c r="G120" s="100">
        <f t="shared" si="0"/>
        <v>25.242892</v>
      </c>
      <c r="H120" s="4"/>
      <c r="I120" s="5"/>
    </row>
    <row r="121" spans="1:9" s="1" customFormat="1" ht="24.75" customHeight="1">
      <c r="A121" s="14" t="s">
        <v>62</v>
      </c>
      <c r="B121" s="98" t="s">
        <v>93</v>
      </c>
      <c r="C121" s="98"/>
      <c r="D121" s="98"/>
      <c r="E121" s="98"/>
      <c r="F121" s="101">
        <f>F120*F80</f>
        <v>0.007139200000000001</v>
      </c>
      <c r="G121" s="100">
        <f t="shared" si="0"/>
        <v>9.289384256000002</v>
      </c>
      <c r="H121" s="4"/>
      <c r="I121" s="5"/>
    </row>
    <row r="122" spans="1:9" s="1" customFormat="1" ht="13.5" customHeight="1">
      <c r="A122" s="102"/>
      <c r="B122" s="82" t="s">
        <v>94</v>
      </c>
      <c r="C122" s="82"/>
      <c r="D122" s="82"/>
      <c r="E122" s="82"/>
      <c r="F122" s="103">
        <f>SUM(F117:F121)</f>
        <v>0.0710752</v>
      </c>
      <c r="G122" s="104">
        <f>SUM(G117:G121)</f>
        <v>92.481628736</v>
      </c>
      <c r="H122" s="4"/>
      <c r="I122" s="5"/>
    </row>
    <row r="123" spans="1:9" s="1" customFormat="1" ht="13.5" customHeight="1">
      <c r="A123" s="105"/>
      <c r="B123" s="106"/>
      <c r="C123" s="106"/>
      <c r="D123" s="106"/>
      <c r="E123" s="106"/>
      <c r="F123" s="107"/>
      <c r="G123" s="108"/>
      <c r="H123" s="4"/>
      <c r="I123" s="5"/>
    </row>
    <row r="124" spans="1:9" s="1" customFormat="1" ht="13.5" customHeight="1">
      <c r="A124" s="78" t="s">
        <v>95</v>
      </c>
      <c r="B124" s="78"/>
      <c r="C124" s="78"/>
      <c r="D124" s="78"/>
      <c r="E124" s="78"/>
      <c r="F124" s="78"/>
      <c r="G124" s="78"/>
      <c r="H124" s="4"/>
      <c r="I124" s="5"/>
    </row>
    <row r="125" spans="1:9" s="1" customFormat="1" ht="13.5" customHeight="1">
      <c r="A125" s="78"/>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105"/>
      <c r="B128" s="106"/>
      <c r="C128" s="106"/>
      <c r="D128" s="106"/>
      <c r="E128" s="106"/>
      <c r="F128" s="107"/>
      <c r="G128" s="109"/>
      <c r="H128" s="4"/>
      <c r="I128" s="5"/>
    </row>
    <row r="129" spans="1:9" s="1" customFormat="1" ht="57.75" customHeight="1">
      <c r="A129" s="110" t="s">
        <v>96</v>
      </c>
      <c r="B129" s="110"/>
      <c r="C129" s="110"/>
      <c r="D129" s="110"/>
      <c r="E129" s="110"/>
      <c r="F129" s="110"/>
      <c r="G129" s="110"/>
      <c r="H129" s="4"/>
      <c r="I129" s="5"/>
    </row>
    <row r="130" spans="1:9" s="1" customFormat="1" ht="80.25" customHeight="1">
      <c r="A130" s="111" t="s">
        <v>97</v>
      </c>
      <c r="B130" s="111"/>
      <c r="C130" s="111"/>
      <c r="D130" s="111"/>
      <c r="E130" s="111"/>
      <c r="F130" s="111"/>
      <c r="G130" s="111"/>
      <c r="H130" s="4"/>
      <c r="I130" s="5"/>
    </row>
    <row r="131" spans="1:9" s="1" customFormat="1" ht="15" customHeight="1">
      <c r="A131" s="110"/>
      <c r="B131" s="106"/>
      <c r="C131" s="106"/>
      <c r="D131" s="106"/>
      <c r="E131" s="106"/>
      <c r="F131" s="107"/>
      <c r="G131" s="109"/>
      <c r="H131" s="4"/>
      <c r="I131" s="5"/>
    </row>
    <row r="132" spans="1:11" s="1" customFormat="1" ht="15.75" customHeight="1">
      <c r="A132" s="53" t="s">
        <v>98</v>
      </c>
      <c r="B132" s="53"/>
      <c r="C132" s="53"/>
      <c r="D132" s="53"/>
      <c r="E132" s="53"/>
      <c r="F132" s="53"/>
      <c r="G132" s="53"/>
      <c r="H132" s="4"/>
      <c r="I132" s="112"/>
      <c r="J132" s="113"/>
      <c r="K132" s="5"/>
    </row>
    <row r="133" spans="1:11" s="1" customFormat="1" ht="14.25">
      <c r="A133" s="114"/>
      <c r="B133" s="114"/>
      <c r="C133" s="114"/>
      <c r="D133" s="114"/>
      <c r="E133" s="114"/>
      <c r="F133" s="114"/>
      <c r="G133" s="114"/>
      <c r="H133" s="4"/>
      <c r="I133" s="5"/>
      <c r="J133" s="5"/>
      <c r="K133" s="5"/>
    </row>
    <row r="134" spans="1:11" s="1" customFormat="1" ht="24.75" customHeight="1">
      <c r="A134" s="66" t="s">
        <v>99</v>
      </c>
      <c r="B134" s="66"/>
      <c r="C134" s="66"/>
      <c r="D134" s="66"/>
      <c r="E134" s="66"/>
      <c r="F134" s="66"/>
      <c r="G134" s="66"/>
      <c r="H134" s="4"/>
      <c r="I134" s="5"/>
      <c r="J134" s="5"/>
      <c r="K134" s="5"/>
    </row>
    <row r="135" spans="1:11" s="1" customFormat="1" ht="14.25" customHeight="1">
      <c r="A135" s="114"/>
      <c r="B135" s="114"/>
      <c r="C135" s="114"/>
      <c r="D135" s="114"/>
      <c r="E135" s="114"/>
      <c r="F135" s="114"/>
      <c r="G135" s="114"/>
      <c r="H135" s="4"/>
      <c r="I135" s="5"/>
      <c r="J135" s="5"/>
      <c r="K135" s="5"/>
    </row>
    <row r="136" spans="1:11" s="1" customFormat="1" ht="13.5" customHeight="1">
      <c r="A136" s="68" t="s">
        <v>100</v>
      </c>
      <c r="B136" s="68"/>
      <c r="C136" s="68"/>
      <c r="D136" s="68"/>
      <c r="E136" s="68"/>
      <c r="F136" s="68"/>
      <c r="G136" s="115">
        <f>(F47+F112+G122)</f>
        <v>2994.639836992</v>
      </c>
      <c r="H136" s="4"/>
      <c r="I136" s="5"/>
      <c r="J136" s="5"/>
      <c r="K136" s="5"/>
    </row>
    <row r="137" spans="1:11" s="1" customFormat="1" ht="14.25" customHeight="1">
      <c r="A137" s="114"/>
      <c r="B137" s="114"/>
      <c r="C137" s="114"/>
      <c r="D137" s="114"/>
      <c r="E137" s="114"/>
      <c r="F137" s="114"/>
      <c r="G137" s="116"/>
      <c r="H137" s="4"/>
      <c r="I137" s="5"/>
      <c r="J137" s="5"/>
      <c r="K137" s="5"/>
    </row>
    <row r="138" spans="1:11" s="1" customFormat="1" ht="15.75" customHeight="1">
      <c r="A138" s="81" t="s">
        <v>101</v>
      </c>
      <c r="B138" s="81"/>
      <c r="C138" s="81"/>
      <c r="D138" s="81"/>
      <c r="E138" s="81"/>
      <c r="F138" s="81"/>
      <c r="G138" s="81"/>
      <c r="H138" s="4"/>
      <c r="I138" s="5"/>
      <c r="J138" s="5"/>
      <c r="K138" s="5"/>
    </row>
    <row r="139" spans="1:11" s="1" customFormat="1" ht="14.25">
      <c r="A139" s="114"/>
      <c r="B139" s="114"/>
      <c r="C139" s="114"/>
      <c r="D139" s="114"/>
      <c r="E139" s="114"/>
      <c r="F139" s="114"/>
      <c r="G139" s="114"/>
      <c r="H139" s="4"/>
      <c r="I139" s="5"/>
      <c r="J139" s="5"/>
      <c r="K139" s="5"/>
    </row>
    <row r="140" spans="1:11" s="1" customFormat="1" ht="25.5" customHeight="1">
      <c r="A140" s="56" t="s">
        <v>102</v>
      </c>
      <c r="B140" s="56" t="s">
        <v>103</v>
      </c>
      <c r="C140" s="56"/>
      <c r="D140" s="56"/>
      <c r="E140" s="56"/>
      <c r="F140" s="56"/>
      <c r="G140" s="56" t="s">
        <v>39</v>
      </c>
      <c r="H140" s="4"/>
      <c r="I140" s="5"/>
      <c r="J140" s="5"/>
      <c r="K140" s="5"/>
    </row>
    <row r="141" spans="1:11" s="1" customFormat="1" ht="13.5" customHeight="1">
      <c r="A141" s="14" t="s">
        <v>6</v>
      </c>
      <c r="B141" s="98" t="s">
        <v>49</v>
      </c>
      <c r="C141" s="98"/>
      <c r="D141" s="98"/>
      <c r="E141" s="98"/>
      <c r="F141" s="117">
        <v>0.0833</v>
      </c>
      <c r="G141" s="118">
        <f aca="true" t="shared" si="1" ref="G141:G146">$G$136*F141</f>
        <v>249.45349842143358</v>
      </c>
      <c r="H141" s="4"/>
      <c r="I141" s="119"/>
      <c r="J141" s="5"/>
      <c r="K141" s="5"/>
    </row>
    <row r="142" spans="1:11" s="1" customFormat="1" ht="13.5" customHeight="1">
      <c r="A142" s="120" t="s">
        <v>9</v>
      </c>
      <c r="B142" s="121" t="s">
        <v>103</v>
      </c>
      <c r="C142" s="121"/>
      <c r="D142" s="121"/>
      <c r="E142" s="121"/>
      <c r="F142" s="61">
        <v>0.0222</v>
      </c>
      <c r="G142" s="118">
        <f t="shared" si="1"/>
        <v>66.4810043812224</v>
      </c>
      <c r="H142" s="4"/>
      <c r="I142" s="122"/>
      <c r="J142" s="5"/>
      <c r="K142" s="5"/>
    </row>
    <row r="143" spans="1:11" s="1" customFormat="1" ht="13.5" customHeight="1">
      <c r="A143" s="120" t="s">
        <v>12</v>
      </c>
      <c r="B143" s="58" t="s">
        <v>105</v>
      </c>
      <c r="C143" s="58"/>
      <c r="D143" s="58"/>
      <c r="E143" s="58"/>
      <c r="F143" s="61">
        <v>0.0004</v>
      </c>
      <c r="G143" s="118">
        <f t="shared" si="1"/>
        <v>1.1978559347968</v>
      </c>
      <c r="H143" s="4"/>
      <c r="I143" s="5"/>
      <c r="J143" s="5"/>
      <c r="K143" s="5"/>
    </row>
    <row r="144" spans="1:11" s="1" customFormat="1" ht="13.5" customHeight="1">
      <c r="A144" s="120" t="s">
        <v>15</v>
      </c>
      <c r="B144" s="58" t="s">
        <v>106</v>
      </c>
      <c r="C144" s="58"/>
      <c r="D144" s="58"/>
      <c r="E144" s="58"/>
      <c r="F144" s="61">
        <v>0.0002</v>
      </c>
      <c r="G144" s="118">
        <f t="shared" si="1"/>
        <v>0.5989279673984</v>
      </c>
      <c r="H144" s="4"/>
      <c r="I144" s="5"/>
      <c r="J144" s="5"/>
      <c r="K144" s="5"/>
    </row>
    <row r="145" spans="1:11" s="1" customFormat="1" ht="13.5" customHeight="1">
      <c r="A145" s="120" t="s">
        <v>62</v>
      </c>
      <c r="B145" s="58" t="s">
        <v>107</v>
      </c>
      <c r="C145" s="58"/>
      <c r="D145" s="58"/>
      <c r="E145" s="58"/>
      <c r="F145" s="61">
        <v>0.0014000000000000002</v>
      </c>
      <c r="G145" s="118">
        <f t="shared" si="1"/>
        <v>4.1924957717888</v>
      </c>
      <c r="H145" s="4"/>
      <c r="I145" s="5"/>
      <c r="J145" s="5"/>
      <c r="K145" s="5"/>
    </row>
    <row r="146" spans="1:11" s="1" customFormat="1" ht="13.5" customHeight="1">
      <c r="A146" s="123" t="s">
        <v>64</v>
      </c>
      <c r="B146" s="58" t="s">
        <v>108</v>
      </c>
      <c r="C146" s="58"/>
      <c r="D146" s="58"/>
      <c r="E146" s="58"/>
      <c r="F146" s="124">
        <v>0.0166</v>
      </c>
      <c r="G146" s="118">
        <f t="shared" si="1"/>
        <v>49.711021294067194</v>
      </c>
      <c r="H146" s="4"/>
      <c r="I146" s="5"/>
      <c r="J146" s="5"/>
      <c r="K146" s="5"/>
    </row>
    <row r="147" spans="1:11" s="1" customFormat="1" ht="13.5" customHeight="1">
      <c r="A147" s="102"/>
      <c r="B147" s="82" t="s">
        <v>94</v>
      </c>
      <c r="C147" s="82"/>
      <c r="D147" s="82"/>
      <c r="E147" s="82"/>
      <c r="F147" s="103">
        <f>SUM(F141:F146)</f>
        <v>0.1241</v>
      </c>
      <c r="G147" s="104">
        <f>SUM(G141:G146)</f>
        <v>371.63480377070715</v>
      </c>
      <c r="H147" s="4"/>
      <c r="I147" s="5"/>
      <c r="J147" s="5"/>
      <c r="K147" s="5"/>
    </row>
    <row r="148" spans="1:11" ht="14.25" customHeight="1">
      <c r="A148" s="5"/>
      <c r="B148" s="5"/>
      <c r="C148" s="5"/>
      <c r="D148" s="5"/>
      <c r="E148" s="5"/>
      <c r="F148" s="5"/>
      <c r="G148" s="5"/>
      <c r="H148" s="4"/>
      <c r="I148" s="5"/>
      <c r="J148" s="5"/>
      <c r="K148" s="5"/>
    </row>
    <row r="149" spans="1:11" s="1" customFormat="1" ht="13.5" customHeight="1">
      <c r="A149" s="66" t="s">
        <v>109</v>
      </c>
      <c r="B149" s="66"/>
      <c r="C149" s="66"/>
      <c r="D149" s="66"/>
      <c r="E149" s="66"/>
      <c r="F149" s="66"/>
      <c r="G149" s="66"/>
      <c r="H149" s="4"/>
      <c r="I149" s="5"/>
      <c r="J149" s="5"/>
      <c r="K149" s="5"/>
    </row>
    <row r="150" spans="1:11" s="1" customFormat="1" ht="21" customHeight="1">
      <c r="A150" s="66"/>
      <c r="B150" s="66"/>
      <c r="C150" s="66"/>
      <c r="D150" s="66"/>
      <c r="E150" s="66"/>
      <c r="F150" s="66"/>
      <c r="G150" s="66"/>
      <c r="H150" s="4"/>
      <c r="I150" s="5"/>
      <c r="J150" s="5"/>
      <c r="K150" s="5"/>
    </row>
    <row r="151" spans="1:11" s="1" customFormat="1" ht="108.75" customHeight="1">
      <c r="A151" s="125" t="s">
        <v>110</v>
      </c>
      <c r="B151" s="125"/>
      <c r="C151" s="125"/>
      <c r="D151" s="125"/>
      <c r="E151" s="125"/>
      <c r="F151" s="125"/>
      <c r="G151" s="125"/>
      <c r="H151" s="4"/>
      <c r="I151" s="5"/>
      <c r="J151" s="5"/>
      <c r="K151" s="5"/>
    </row>
    <row r="152" spans="1:11" s="1" customFormat="1" ht="92.25" customHeight="1">
      <c r="A152" s="125" t="s">
        <v>111</v>
      </c>
      <c r="B152" s="125"/>
      <c r="C152" s="125"/>
      <c r="D152" s="125"/>
      <c r="E152" s="125"/>
      <c r="F152" s="125"/>
      <c r="G152" s="125"/>
      <c r="H152" s="4"/>
      <c r="I152" s="5"/>
      <c r="J152" s="5"/>
      <c r="K152" s="5"/>
    </row>
    <row r="153" spans="1:11" s="1" customFormat="1" ht="147" customHeight="1">
      <c r="A153" s="125" t="s">
        <v>112</v>
      </c>
      <c r="B153" s="125"/>
      <c r="C153" s="125"/>
      <c r="D153" s="125"/>
      <c r="E153" s="125"/>
      <c r="F153" s="125"/>
      <c r="G153" s="125"/>
      <c r="H153" s="4"/>
      <c r="I153" s="5"/>
      <c r="J153" s="5"/>
      <c r="K153" s="5"/>
    </row>
    <row r="154" spans="1:11" s="1" customFormat="1" ht="215.25" customHeight="1">
      <c r="A154" s="125" t="s">
        <v>113</v>
      </c>
      <c r="B154" s="125"/>
      <c r="C154" s="125"/>
      <c r="D154" s="125"/>
      <c r="E154" s="125"/>
      <c r="F154" s="125"/>
      <c r="G154" s="125"/>
      <c r="H154" s="4"/>
      <c r="I154" s="5"/>
      <c r="J154" s="5"/>
      <c r="K154" s="5"/>
    </row>
    <row r="155" spans="1:11" s="1" customFormat="1" ht="179.25" customHeight="1">
      <c r="A155" s="125" t="s">
        <v>114</v>
      </c>
      <c r="B155" s="125"/>
      <c r="C155" s="125"/>
      <c r="D155" s="125"/>
      <c r="E155" s="125"/>
      <c r="F155" s="125"/>
      <c r="G155" s="125"/>
      <c r="H155" s="4"/>
      <c r="I155" s="5"/>
      <c r="J155" s="5"/>
      <c r="K155" s="5"/>
    </row>
    <row r="156" spans="1:11" s="1" customFormat="1" ht="66.75" customHeight="1">
      <c r="A156" s="125" t="s">
        <v>115</v>
      </c>
      <c r="B156" s="125"/>
      <c r="C156" s="125"/>
      <c r="D156" s="125"/>
      <c r="E156" s="125"/>
      <c r="F156" s="125"/>
      <c r="G156" s="125"/>
      <c r="H156" s="4"/>
      <c r="I156" s="5"/>
      <c r="J156" s="5"/>
      <c r="K156" s="5"/>
    </row>
    <row r="157" spans="1:11" s="1" customFormat="1" ht="13.5" customHeight="1">
      <c r="A157" s="126"/>
      <c r="B157" s="5"/>
      <c r="C157" s="5"/>
      <c r="D157" s="5"/>
      <c r="E157" s="5"/>
      <c r="F157" s="5"/>
      <c r="G157" s="5"/>
      <c r="H157" s="4"/>
      <c r="I157" s="5"/>
      <c r="J157" s="5"/>
      <c r="K157" s="5"/>
    </row>
    <row r="158" spans="1:11" s="1" customFormat="1" ht="15.75" customHeight="1">
      <c r="A158" s="81" t="s">
        <v>116</v>
      </c>
      <c r="B158" s="81"/>
      <c r="C158" s="81"/>
      <c r="D158" s="81"/>
      <c r="E158" s="81"/>
      <c r="F158" s="81"/>
      <c r="G158" s="81"/>
      <c r="H158" s="4"/>
      <c r="I158" s="5"/>
      <c r="J158" s="127"/>
      <c r="K158" s="5"/>
    </row>
    <row r="159" spans="1:11" s="1" customFormat="1" ht="14.25">
      <c r="A159" s="114"/>
      <c r="B159" s="114"/>
      <c r="C159" s="114"/>
      <c r="D159" s="114"/>
      <c r="E159" s="114"/>
      <c r="F159" s="114"/>
      <c r="G159" s="114"/>
      <c r="H159" s="4"/>
      <c r="I159" s="5"/>
      <c r="J159" s="5"/>
      <c r="K159" s="5"/>
    </row>
    <row r="160" spans="1:11" s="1" customFormat="1" ht="13.5" customHeight="1">
      <c r="A160" s="56" t="s">
        <v>117</v>
      </c>
      <c r="B160" s="56" t="s">
        <v>118</v>
      </c>
      <c r="C160" s="56"/>
      <c r="D160" s="56"/>
      <c r="E160" s="56"/>
      <c r="F160" s="128" t="s">
        <v>47</v>
      </c>
      <c r="G160" s="56" t="s">
        <v>39</v>
      </c>
      <c r="H160" s="4"/>
      <c r="I160" s="5"/>
      <c r="J160" s="5"/>
      <c r="K160" s="5"/>
    </row>
    <row r="161" spans="1:11" s="1" customFormat="1" ht="14.25" customHeight="1">
      <c r="A161" s="48" t="s">
        <v>6</v>
      </c>
      <c r="B161" s="58" t="s">
        <v>119</v>
      </c>
      <c r="C161" s="58"/>
      <c r="D161" s="58"/>
      <c r="E161" s="58"/>
      <c r="F161" s="59">
        <v>0</v>
      </c>
      <c r="G161" s="129">
        <f>G136*F161</f>
        <v>0</v>
      </c>
      <c r="H161" s="4"/>
      <c r="I161" s="5"/>
      <c r="J161" s="5"/>
      <c r="K161" s="5"/>
    </row>
    <row r="162" spans="1:11" s="1" customFormat="1" ht="13.5" customHeight="1">
      <c r="A162" s="21" t="s">
        <v>120</v>
      </c>
      <c r="B162" s="21"/>
      <c r="C162" s="21"/>
      <c r="D162" s="21"/>
      <c r="E162" s="21"/>
      <c r="F162" s="103">
        <v>0</v>
      </c>
      <c r="G162" s="130">
        <f>G161</f>
        <v>0</v>
      </c>
      <c r="H162" s="4"/>
      <c r="I162" s="5"/>
      <c r="J162" s="5"/>
      <c r="K162" s="5"/>
    </row>
    <row r="163" spans="1:11" s="1" customFormat="1" ht="13.5" customHeight="1">
      <c r="A163" s="65" t="s">
        <v>121</v>
      </c>
      <c r="B163" s="65"/>
      <c r="C163" s="65"/>
      <c r="D163" s="65"/>
      <c r="E163" s="65"/>
      <c r="F163" s="65"/>
      <c r="G163" s="65"/>
      <c r="H163" s="4"/>
      <c r="I163" s="5"/>
      <c r="J163" s="5"/>
      <c r="K163" s="5"/>
    </row>
    <row r="164" spans="1:11" s="1" customFormat="1" ht="14.25">
      <c r="A164" s="65"/>
      <c r="B164" s="65"/>
      <c r="C164" s="65"/>
      <c r="D164" s="65"/>
      <c r="E164" s="65"/>
      <c r="F164" s="65"/>
      <c r="G164" s="65"/>
      <c r="H164" s="4"/>
      <c r="I164" s="5"/>
      <c r="J164" s="5"/>
      <c r="K164" s="5"/>
    </row>
    <row r="165" spans="1:11" s="1" customFormat="1" ht="14.25">
      <c r="A165" s="131"/>
      <c r="B165" s="12"/>
      <c r="C165" s="12"/>
      <c r="D165" s="12"/>
      <c r="E165" s="12"/>
      <c r="F165" s="132"/>
      <c r="G165" s="133"/>
      <c r="H165" s="4"/>
      <c r="I165" s="5"/>
      <c r="J165" s="5"/>
      <c r="K165" s="5"/>
    </row>
    <row r="166" spans="1:11" s="1" customFormat="1" ht="13.5" customHeight="1">
      <c r="A166" s="27" t="s">
        <v>122</v>
      </c>
      <c r="B166" s="27"/>
      <c r="C166" s="27"/>
      <c r="D166" s="27"/>
      <c r="E166" s="27"/>
      <c r="F166" s="27"/>
      <c r="G166" s="27"/>
      <c r="H166" s="4"/>
      <c r="I166" s="5"/>
      <c r="J166" s="5"/>
      <c r="K166" s="5"/>
    </row>
    <row r="167" spans="1:11" s="1" customFormat="1" ht="14.25" customHeight="1">
      <c r="A167" s="134"/>
      <c r="B167" s="134"/>
      <c r="C167" s="134"/>
      <c r="D167" s="134"/>
      <c r="E167" s="134"/>
      <c r="F167" s="134"/>
      <c r="G167" s="134"/>
      <c r="H167" s="4"/>
      <c r="I167" s="5"/>
      <c r="J167" s="5"/>
      <c r="K167" s="5"/>
    </row>
    <row r="168" spans="1:11" s="1" customFormat="1" ht="14.25" customHeight="1">
      <c r="A168" s="56">
        <v>4</v>
      </c>
      <c r="B168" s="135" t="s">
        <v>123</v>
      </c>
      <c r="C168" s="135"/>
      <c r="D168" s="135"/>
      <c r="E168" s="135"/>
      <c r="F168" s="21"/>
      <c r="G168" s="56" t="s">
        <v>39</v>
      </c>
      <c r="H168" s="4"/>
      <c r="I168" s="5"/>
      <c r="J168" s="5"/>
      <c r="K168" s="5"/>
    </row>
    <row r="169" spans="1:11" s="1" customFormat="1" ht="13.5" customHeight="1">
      <c r="A169" s="48" t="s">
        <v>102</v>
      </c>
      <c r="B169" s="58" t="s">
        <v>103</v>
      </c>
      <c r="C169" s="58"/>
      <c r="D169" s="58"/>
      <c r="E169" s="58"/>
      <c r="F169" s="59">
        <f>F147</f>
        <v>0.1241</v>
      </c>
      <c r="G169" s="136">
        <f>G147</f>
        <v>371.63480377070715</v>
      </c>
      <c r="H169" s="4"/>
      <c r="I169" s="5"/>
      <c r="J169" s="5"/>
      <c r="K169" s="5"/>
    </row>
    <row r="170" spans="1:11" s="1" customFormat="1" ht="13.5" customHeight="1">
      <c r="A170" s="120" t="s">
        <v>117</v>
      </c>
      <c r="B170" s="58" t="s">
        <v>118</v>
      </c>
      <c r="C170" s="58"/>
      <c r="D170" s="58"/>
      <c r="E170" s="58"/>
      <c r="F170" s="61">
        <f>F162</f>
        <v>0</v>
      </c>
      <c r="G170" s="136">
        <f>G162</f>
        <v>0</v>
      </c>
      <c r="H170" s="4"/>
      <c r="I170" s="5"/>
      <c r="J170" s="5"/>
      <c r="K170" s="5"/>
    </row>
    <row r="171" spans="1:11" s="1" customFormat="1" ht="13.5" customHeight="1">
      <c r="A171" s="102"/>
      <c r="B171" s="82" t="s">
        <v>94</v>
      </c>
      <c r="C171" s="82"/>
      <c r="D171" s="82"/>
      <c r="E171" s="82"/>
      <c r="F171" s="103">
        <f>F169</f>
        <v>0.1241</v>
      </c>
      <c r="G171" s="104">
        <f>G169+G170</f>
        <v>371.63480377070715</v>
      </c>
      <c r="H171" s="4"/>
      <c r="I171" s="5"/>
      <c r="J171" s="5"/>
      <c r="K171" s="5"/>
    </row>
    <row r="172" spans="1:11" ht="14.25" customHeight="1">
      <c r="A172" s="5"/>
      <c r="B172" s="5"/>
      <c r="C172" s="5"/>
      <c r="D172" s="5"/>
      <c r="E172" s="5"/>
      <c r="F172" s="5"/>
      <c r="G172" s="5"/>
      <c r="H172" s="4"/>
      <c r="I172" s="5"/>
      <c r="J172" s="5"/>
      <c r="K172" s="5"/>
    </row>
    <row r="173" spans="1:11" s="1" customFormat="1" ht="15.75" customHeight="1">
      <c r="A173" s="53" t="s">
        <v>124</v>
      </c>
      <c r="B173" s="53"/>
      <c r="C173" s="53"/>
      <c r="D173" s="53"/>
      <c r="E173" s="53"/>
      <c r="F173" s="53"/>
      <c r="G173" s="53"/>
      <c r="H173" s="4"/>
      <c r="I173" s="5"/>
      <c r="J173" s="5"/>
      <c r="K173" s="5"/>
    </row>
    <row r="174" spans="1:11" ht="14.25">
      <c r="A174" s="5"/>
      <c r="B174" s="5"/>
      <c r="C174" s="5"/>
      <c r="D174" s="5"/>
      <c r="E174" s="5"/>
      <c r="F174" s="5"/>
      <c r="G174" s="5"/>
      <c r="H174" s="4"/>
      <c r="I174" s="5"/>
      <c r="J174" s="5"/>
      <c r="K174" s="5"/>
    </row>
    <row r="175" spans="1:11" s="1" customFormat="1" ht="13.5" customHeight="1">
      <c r="A175" s="21">
        <v>5</v>
      </c>
      <c r="B175" s="21" t="s">
        <v>125</v>
      </c>
      <c r="C175" s="21"/>
      <c r="D175" s="21"/>
      <c r="E175" s="21"/>
      <c r="F175" s="21" t="s">
        <v>39</v>
      </c>
      <c r="G175" s="21"/>
      <c r="H175" s="4"/>
      <c r="I175" s="5"/>
      <c r="J175" s="5"/>
      <c r="K175" s="5"/>
    </row>
    <row r="176" spans="1:11" s="1" customFormat="1" ht="13.5" customHeight="1">
      <c r="A176" s="14" t="s">
        <v>6</v>
      </c>
      <c r="B176" s="98" t="s">
        <v>126</v>
      </c>
      <c r="C176" s="98"/>
      <c r="D176" s="98"/>
      <c r="E176" s="98"/>
      <c r="F176" s="118">
        <v>66.04</v>
      </c>
      <c r="G176" s="118"/>
      <c r="H176" s="4"/>
      <c r="I176" s="5"/>
      <c r="J176" s="5"/>
      <c r="K176" s="5"/>
    </row>
    <row r="177" spans="1:11" s="1" customFormat="1" ht="13.5" customHeight="1">
      <c r="A177" s="14" t="s">
        <v>9</v>
      </c>
      <c r="B177" s="98" t="s">
        <v>127</v>
      </c>
      <c r="C177" s="98"/>
      <c r="D177" s="98"/>
      <c r="E177" s="98"/>
      <c r="F177" s="118">
        <v>443.67</v>
      </c>
      <c r="G177" s="118"/>
      <c r="H177" s="4"/>
      <c r="I177" s="5"/>
      <c r="J177" s="5"/>
      <c r="K177" s="5"/>
    </row>
    <row r="178" spans="1:11" s="1" customFormat="1" ht="13.5" customHeight="1">
      <c r="A178" s="14" t="s">
        <v>12</v>
      </c>
      <c r="B178" s="98" t="s">
        <v>128</v>
      </c>
      <c r="C178" s="98"/>
      <c r="D178" s="98"/>
      <c r="E178" s="98"/>
      <c r="F178" s="118">
        <v>11.67</v>
      </c>
      <c r="G178" s="118"/>
      <c r="H178" s="4"/>
      <c r="I178" s="5"/>
      <c r="J178" s="5"/>
      <c r="K178" s="5"/>
    </row>
    <row r="179" spans="1:11" s="1" customFormat="1" ht="13.5" customHeight="1">
      <c r="A179" s="14" t="s">
        <v>15</v>
      </c>
      <c r="B179" s="98" t="s">
        <v>129</v>
      </c>
      <c r="C179" s="98"/>
      <c r="D179" s="98"/>
      <c r="E179" s="98"/>
      <c r="F179" s="176">
        <v>54.62</v>
      </c>
      <c r="G179" s="176"/>
      <c r="H179" s="4"/>
      <c r="I179" s="5"/>
      <c r="J179" s="5"/>
      <c r="K179" s="5"/>
    </row>
    <row r="180" spans="1:11" s="1" customFormat="1" ht="13.5" customHeight="1">
      <c r="A180" s="138"/>
      <c r="B180" s="21" t="s">
        <v>41</v>
      </c>
      <c r="C180" s="21"/>
      <c r="D180" s="21"/>
      <c r="E180" s="21"/>
      <c r="F180" s="139">
        <f>SUM(F176:F179)</f>
        <v>576</v>
      </c>
      <c r="G180" s="139"/>
      <c r="H180" s="4"/>
      <c r="I180" s="5"/>
      <c r="J180" s="5"/>
      <c r="K180" s="5"/>
    </row>
    <row r="181" spans="1:11" ht="14.25" customHeight="1">
      <c r="A181" s="5"/>
      <c r="B181" s="5"/>
      <c r="C181" s="5"/>
      <c r="D181" s="5"/>
      <c r="E181" s="5"/>
      <c r="F181" s="5"/>
      <c r="G181" s="5"/>
      <c r="H181" s="4"/>
      <c r="I181" s="5"/>
      <c r="J181" s="5"/>
      <c r="K181" s="5"/>
    </row>
    <row r="182" spans="1:11" s="1" customFormat="1" ht="13.5" customHeight="1">
      <c r="A182" s="78" t="s">
        <v>130</v>
      </c>
      <c r="B182" s="78"/>
      <c r="C182" s="78"/>
      <c r="D182" s="78"/>
      <c r="E182" s="78"/>
      <c r="F182" s="78"/>
      <c r="G182" s="78"/>
      <c r="H182" s="4"/>
      <c r="I182" s="5"/>
      <c r="J182" s="5"/>
      <c r="K182" s="5"/>
    </row>
    <row r="183" spans="1:11" s="1" customFormat="1" ht="14.25" customHeight="1">
      <c r="A183" s="42"/>
      <c r="B183" s="5"/>
      <c r="C183" s="5"/>
      <c r="D183" s="5"/>
      <c r="E183" s="5"/>
      <c r="F183" s="5"/>
      <c r="G183" s="5"/>
      <c r="H183" s="4"/>
      <c r="I183" s="5"/>
      <c r="J183" s="5"/>
      <c r="K183" s="5"/>
    </row>
    <row r="184" spans="1:11" s="1" customFormat="1" ht="15.75" customHeight="1">
      <c r="A184" s="140" t="s">
        <v>131</v>
      </c>
      <c r="B184" s="140"/>
      <c r="C184" s="140"/>
      <c r="D184" s="140"/>
      <c r="E184" s="140"/>
      <c r="F184" s="140"/>
      <c r="G184" s="140"/>
      <c r="H184" s="4"/>
      <c r="I184" s="5"/>
      <c r="J184" s="5"/>
      <c r="K184" s="5"/>
    </row>
    <row r="185" spans="1:11" s="1" customFormat="1" ht="14.25">
      <c r="A185" s="141"/>
      <c r="B185" s="141"/>
      <c r="C185" s="141"/>
      <c r="D185" s="141"/>
      <c r="E185" s="141"/>
      <c r="F185" s="141"/>
      <c r="G185" s="141"/>
      <c r="H185" s="4"/>
      <c r="I185" s="5"/>
      <c r="J185" s="5"/>
      <c r="K185" s="5"/>
    </row>
    <row r="186" spans="1:11" s="1" customFormat="1" ht="13.5" customHeight="1">
      <c r="A186" s="68" t="s">
        <v>132</v>
      </c>
      <c r="B186" s="68"/>
      <c r="C186" s="68"/>
      <c r="D186" s="68"/>
      <c r="E186" s="68"/>
      <c r="F186" s="68"/>
      <c r="G186" s="142">
        <f>F47+F112+G122+G171+F180</f>
        <v>3942.274640762707</v>
      </c>
      <c r="H186" s="4"/>
      <c r="I186" s="5"/>
      <c r="J186" s="5"/>
      <c r="K186" s="5"/>
    </row>
    <row r="187" spans="1:11" s="1" customFormat="1" ht="14.25" customHeight="1">
      <c r="A187" s="5"/>
      <c r="B187" s="11"/>
      <c r="C187" s="11"/>
      <c r="D187" s="11"/>
      <c r="E187" s="11"/>
      <c r="F187" s="11"/>
      <c r="G187" s="143">
        <f>G186+G189</f>
        <v>4060.542879985588</v>
      </c>
      <c r="H187" s="4"/>
      <c r="I187" s="5"/>
      <c r="J187" s="5"/>
      <c r="K187" s="5"/>
    </row>
    <row r="188" spans="1:11" s="1" customFormat="1" ht="13.5" customHeight="1">
      <c r="A188" s="51">
        <v>6</v>
      </c>
      <c r="B188" s="144" t="s">
        <v>133</v>
      </c>
      <c r="C188" s="144"/>
      <c r="D188" s="144"/>
      <c r="E188" s="144"/>
      <c r="F188" s="144" t="s">
        <v>47</v>
      </c>
      <c r="G188" s="145" t="s">
        <v>39</v>
      </c>
      <c r="H188" s="4"/>
      <c r="I188" s="5"/>
      <c r="J188" s="5"/>
      <c r="K188" s="5"/>
    </row>
    <row r="189" spans="1:11" s="1" customFormat="1" ht="13.5" customHeight="1">
      <c r="A189" s="146" t="s">
        <v>6</v>
      </c>
      <c r="B189" s="147" t="s">
        <v>134</v>
      </c>
      <c r="C189" s="147"/>
      <c r="D189" s="147"/>
      <c r="E189" s="147"/>
      <c r="F189" s="148">
        <v>0.03</v>
      </c>
      <c r="G189" s="149">
        <f>G186*F189</f>
        <v>118.2682392228812</v>
      </c>
      <c r="H189" s="4"/>
      <c r="I189" s="5"/>
      <c r="J189" s="5"/>
      <c r="K189" s="5"/>
    </row>
    <row r="190" spans="1:11" s="1" customFormat="1" ht="13.5" customHeight="1">
      <c r="A190" s="150" t="s">
        <v>9</v>
      </c>
      <c r="B190" s="36" t="s">
        <v>135</v>
      </c>
      <c r="C190" s="36"/>
      <c r="D190" s="36"/>
      <c r="E190" s="36"/>
      <c r="F190" s="151">
        <v>0.08599</v>
      </c>
      <c r="G190" s="152">
        <f>(G186+G189)*F190</f>
        <v>349.1660822499607</v>
      </c>
      <c r="H190" s="153"/>
      <c r="I190" s="5"/>
      <c r="J190" s="5"/>
      <c r="K190" s="5"/>
    </row>
    <row r="191" spans="1:11" s="1" customFormat="1" ht="13.5" customHeight="1">
      <c r="A191" s="150" t="s">
        <v>12</v>
      </c>
      <c r="B191" s="36" t="s">
        <v>136</v>
      </c>
      <c r="C191" s="36"/>
      <c r="D191" s="36"/>
      <c r="E191" s="36"/>
      <c r="F191" s="151"/>
      <c r="G191" s="152"/>
      <c r="H191" s="4"/>
      <c r="I191" s="4"/>
      <c r="J191" s="5"/>
      <c r="K191" s="5"/>
    </row>
    <row r="192" spans="1:11" s="1" customFormat="1" ht="13.5" customHeight="1">
      <c r="A192" s="150"/>
      <c r="B192" s="36" t="s">
        <v>137</v>
      </c>
      <c r="C192" s="36"/>
      <c r="D192" s="36"/>
      <c r="E192" s="36"/>
      <c r="F192" s="151">
        <v>0.076</v>
      </c>
      <c r="G192" s="152">
        <f aca="true" t="shared" si="2" ref="G192:G194">SUM($G$186,$G$189,$G$190)/0.8575*F192</f>
        <v>390.83134825644515</v>
      </c>
      <c r="H192" s="4"/>
      <c r="I192" s="5"/>
      <c r="J192" s="5"/>
      <c r="K192" s="5"/>
    </row>
    <row r="193" spans="1:11" s="1" customFormat="1" ht="13.5" customHeight="1">
      <c r="A193" s="150"/>
      <c r="B193" s="36" t="s">
        <v>138</v>
      </c>
      <c r="C193" s="36"/>
      <c r="D193" s="36"/>
      <c r="E193" s="36"/>
      <c r="F193" s="151">
        <v>0.0165</v>
      </c>
      <c r="G193" s="152">
        <f t="shared" si="2"/>
        <v>84.85154271357034</v>
      </c>
      <c r="H193" s="4"/>
      <c r="I193" s="5"/>
      <c r="J193" s="5"/>
      <c r="K193" s="5"/>
    </row>
    <row r="194" spans="1:11" s="1" customFormat="1" ht="13.5" customHeight="1">
      <c r="A194" s="150"/>
      <c r="B194" s="36" t="s">
        <v>139</v>
      </c>
      <c r="C194" s="36"/>
      <c r="D194" s="36"/>
      <c r="E194" s="36"/>
      <c r="F194" s="151">
        <v>0.05</v>
      </c>
      <c r="G194" s="152">
        <f t="shared" si="2"/>
        <v>257.1258870108192</v>
      </c>
      <c r="H194" s="4"/>
      <c r="I194" s="5"/>
      <c r="J194" s="5"/>
      <c r="K194" s="5"/>
    </row>
    <row r="195" spans="1:11" s="1" customFormat="1" ht="13.5" customHeight="1">
      <c r="A195" s="154"/>
      <c r="B195" s="155" t="s">
        <v>41</v>
      </c>
      <c r="C195" s="155"/>
      <c r="D195" s="155"/>
      <c r="E195" s="155"/>
      <c r="F195" s="156">
        <f>SUM(F189:F194)</f>
        <v>0.25849</v>
      </c>
      <c r="G195" s="52">
        <f>SUM(G189:G194)</f>
        <v>1200.2430994536767</v>
      </c>
      <c r="H195" s="4"/>
      <c r="I195" s="5"/>
      <c r="J195" s="5"/>
      <c r="K195" s="5"/>
    </row>
    <row r="196" spans="1:11" ht="14.25" customHeight="1">
      <c r="A196" s="5"/>
      <c r="B196" s="5"/>
      <c r="C196" s="5"/>
      <c r="D196" s="5"/>
      <c r="E196" s="5"/>
      <c r="F196" s="5"/>
      <c r="G196" s="5"/>
      <c r="H196" s="4"/>
      <c r="I196" s="5"/>
      <c r="J196" s="5"/>
      <c r="K196" s="5"/>
    </row>
    <row r="197" spans="1:11" s="1" customFormat="1" ht="14.25" customHeight="1">
      <c r="A197" s="31" t="s">
        <v>140</v>
      </c>
      <c r="B197" s="31"/>
      <c r="C197" s="31"/>
      <c r="D197" s="31"/>
      <c r="E197" s="31"/>
      <c r="F197" s="31"/>
      <c r="G197" s="31"/>
      <c r="H197" s="4"/>
      <c r="I197" s="5"/>
      <c r="J197" s="5"/>
      <c r="K197" s="5"/>
    </row>
    <row r="198" spans="1:11" s="1" customFormat="1" ht="15.75" customHeight="1">
      <c r="A198" s="31" t="s">
        <v>141</v>
      </c>
      <c r="B198" s="31"/>
      <c r="C198" s="31"/>
      <c r="D198" s="31"/>
      <c r="E198" s="31"/>
      <c r="F198" s="31"/>
      <c r="G198" s="31"/>
      <c r="H198" s="4"/>
      <c r="I198" s="5"/>
      <c r="J198" s="5"/>
      <c r="K198" s="5"/>
    </row>
    <row r="199" spans="1:11" s="1" customFormat="1" ht="14.25">
      <c r="A199" s="141" t="s">
        <v>142</v>
      </c>
      <c r="B199" s="141"/>
      <c r="C199" s="141"/>
      <c r="D199" s="141"/>
      <c r="E199" s="141"/>
      <c r="F199" s="141"/>
      <c r="G199" s="141"/>
      <c r="H199" s="4"/>
      <c r="I199" s="5"/>
      <c r="J199" s="5"/>
      <c r="K199" s="5"/>
    </row>
    <row r="200" spans="1:11" s="1" customFormat="1" ht="14.25">
      <c r="A200" s="141" t="s">
        <v>143</v>
      </c>
      <c r="B200" s="141"/>
      <c r="C200" s="141"/>
      <c r="D200" s="141"/>
      <c r="E200" s="141"/>
      <c r="F200" s="141"/>
      <c r="G200" s="141"/>
      <c r="H200" s="4"/>
      <c r="I200" s="5"/>
      <c r="J200" s="5"/>
      <c r="K200" s="5"/>
    </row>
    <row r="201" spans="1:11" s="1" customFormat="1" ht="48.75" customHeight="1">
      <c r="A201" s="157" t="s">
        <v>144</v>
      </c>
      <c r="B201" s="157"/>
      <c r="C201" s="157"/>
      <c r="D201" s="157"/>
      <c r="E201" s="157"/>
      <c r="F201" s="157"/>
      <c r="G201" s="157"/>
      <c r="H201" s="4"/>
      <c r="I201" s="5"/>
      <c r="J201" s="5"/>
      <c r="K201" s="5"/>
    </row>
    <row r="202" spans="1:11" s="1" customFormat="1" ht="56.25" customHeight="1">
      <c r="A202" s="158" t="s">
        <v>145</v>
      </c>
      <c r="B202" s="158"/>
      <c r="C202" s="158"/>
      <c r="D202" s="158"/>
      <c r="E202" s="158"/>
      <c r="F202" s="158"/>
      <c r="G202" s="158"/>
      <c r="H202" s="4"/>
      <c r="I202" s="5"/>
      <c r="J202" s="5"/>
      <c r="K202" s="5"/>
    </row>
    <row r="203" spans="1:11" s="1" customFormat="1" ht="13.5" customHeight="1">
      <c r="A203" s="27" t="s">
        <v>146</v>
      </c>
      <c r="B203" s="27"/>
      <c r="C203" s="27"/>
      <c r="D203" s="27"/>
      <c r="E203" s="27"/>
      <c r="F203" s="27"/>
      <c r="G203" s="27"/>
      <c r="H203" s="4"/>
      <c r="I203" s="5"/>
      <c r="J203" s="5"/>
      <c r="K203" s="5"/>
    </row>
    <row r="204" spans="1:11" s="1" customFormat="1" ht="14.25" customHeight="1">
      <c r="A204" s="33"/>
      <c r="B204" s="33"/>
      <c r="C204" s="33"/>
      <c r="D204" s="33"/>
      <c r="E204" s="33"/>
      <c r="F204" s="33"/>
      <c r="G204" s="33"/>
      <c r="H204" s="4"/>
      <c r="I204" s="5"/>
      <c r="J204" s="5"/>
      <c r="K204" s="5"/>
    </row>
    <row r="205" spans="1:11" s="1" customFormat="1" ht="24.75" customHeight="1">
      <c r="A205" s="159"/>
      <c r="B205" s="95" t="s">
        <v>147</v>
      </c>
      <c r="C205" s="95"/>
      <c r="D205" s="95"/>
      <c r="E205" s="95"/>
      <c r="F205" s="95" t="s">
        <v>148</v>
      </c>
      <c r="G205" s="95"/>
      <c r="H205" s="4"/>
      <c r="I205" s="5"/>
      <c r="J205" s="5"/>
      <c r="K205" s="5"/>
    </row>
    <row r="206" spans="1:11" s="1" customFormat="1" ht="18.75" customHeight="1">
      <c r="A206" s="35" t="s">
        <v>6</v>
      </c>
      <c r="B206" s="36" t="s">
        <v>149</v>
      </c>
      <c r="C206" s="36"/>
      <c r="D206" s="36"/>
      <c r="E206" s="36"/>
      <c r="F206" s="160">
        <f>F47</f>
        <v>1301.18</v>
      </c>
      <c r="G206" s="160"/>
      <c r="H206" s="4"/>
      <c r="I206" s="5"/>
      <c r="J206" s="5"/>
      <c r="K206" s="5"/>
    </row>
    <row r="207" spans="1:11" s="1" customFormat="1" ht="24" customHeight="1">
      <c r="A207" s="35" t="s">
        <v>9</v>
      </c>
      <c r="B207" s="36" t="s">
        <v>150</v>
      </c>
      <c r="C207" s="36"/>
      <c r="D207" s="36"/>
      <c r="E207" s="36"/>
      <c r="F207" s="160">
        <f>F112</f>
        <v>1600.978208256</v>
      </c>
      <c r="G207" s="160"/>
      <c r="H207" s="4"/>
      <c r="I207" s="5"/>
      <c r="J207" s="5"/>
      <c r="K207" s="5"/>
    </row>
    <row r="208" spans="1:11" s="1" customFormat="1" ht="13.5" customHeight="1">
      <c r="A208" s="35" t="s">
        <v>12</v>
      </c>
      <c r="B208" s="36" t="s">
        <v>151</v>
      </c>
      <c r="C208" s="36"/>
      <c r="D208" s="36"/>
      <c r="E208" s="36"/>
      <c r="F208" s="160">
        <f>G122</f>
        <v>92.481628736</v>
      </c>
      <c r="G208" s="160"/>
      <c r="H208" s="4"/>
      <c r="I208" s="5"/>
      <c r="J208" s="5"/>
      <c r="K208" s="5"/>
    </row>
    <row r="209" spans="1:11" s="1" customFormat="1" ht="24" customHeight="1">
      <c r="A209" s="35" t="s">
        <v>15</v>
      </c>
      <c r="B209" s="36" t="s">
        <v>152</v>
      </c>
      <c r="C209" s="36"/>
      <c r="D209" s="36"/>
      <c r="E209" s="36"/>
      <c r="F209" s="160">
        <f>G171</f>
        <v>371.63480377070715</v>
      </c>
      <c r="G209" s="160"/>
      <c r="H209" s="4"/>
      <c r="I209" s="5"/>
      <c r="J209" s="5"/>
      <c r="K209" s="5"/>
    </row>
    <row r="210" spans="1:11" s="1" customFormat="1" ht="13.5" customHeight="1">
      <c r="A210" s="35" t="s">
        <v>62</v>
      </c>
      <c r="B210" s="36" t="s">
        <v>153</v>
      </c>
      <c r="C210" s="36"/>
      <c r="D210" s="36"/>
      <c r="E210" s="36"/>
      <c r="F210" s="160">
        <f>F180</f>
        <v>576</v>
      </c>
      <c r="G210" s="160"/>
      <c r="H210" s="4"/>
      <c r="I210" s="5"/>
      <c r="J210" s="5"/>
      <c r="K210" s="5"/>
    </row>
    <row r="211" spans="1:11" s="1" customFormat="1" ht="13.5" customHeight="1">
      <c r="A211" s="161" t="s">
        <v>154</v>
      </c>
      <c r="B211" s="161"/>
      <c r="C211" s="161"/>
      <c r="D211" s="161"/>
      <c r="E211" s="161"/>
      <c r="F211" s="115">
        <f>F206+F207+F208+F209+F210</f>
        <v>3942.274640762707</v>
      </c>
      <c r="G211" s="115"/>
      <c r="H211" s="4"/>
      <c r="I211" s="5"/>
      <c r="J211" s="5"/>
      <c r="K211" s="5"/>
    </row>
    <row r="212" spans="1:11" s="1" customFormat="1" ht="13.5" customHeight="1">
      <c r="A212" s="35" t="s">
        <v>64</v>
      </c>
      <c r="B212" s="36" t="s">
        <v>155</v>
      </c>
      <c r="C212" s="36"/>
      <c r="D212" s="36"/>
      <c r="E212" s="36"/>
      <c r="F212" s="160">
        <f>G195</f>
        <v>1200.2430994536767</v>
      </c>
      <c r="G212" s="160"/>
      <c r="H212" s="4"/>
      <c r="I212" s="5"/>
      <c r="J212" s="5"/>
      <c r="K212" s="5"/>
    </row>
    <row r="213" spans="1:11" s="1" customFormat="1" ht="13.5" customHeight="1">
      <c r="A213" s="22" t="s">
        <v>156</v>
      </c>
      <c r="B213" s="22"/>
      <c r="C213" s="22"/>
      <c r="D213" s="22"/>
      <c r="E213" s="22"/>
      <c r="F213" s="162">
        <f>F211+F212</f>
        <v>5142.517740216384</v>
      </c>
      <c r="G213" s="162"/>
      <c r="H213" s="163"/>
      <c r="I213" s="5"/>
      <c r="J213" s="5"/>
      <c r="K213" s="5"/>
    </row>
    <row r="214" spans="1:11" s="1" customFormat="1" ht="14.25" customHeight="1">
      <c r="A214" s="164"/>
      <c r="B214" s="164"/>
      <c r="C214" s="164"/>
      <c r="D214" s="164"/>
      <c r="E214" s="164"/>
      <c r="F214" s="164"/>
      <c r="G214" s="164"/>
      <c r="H214" s="4"/>
      <c r="I214" s="5"/>
      <c r="J214" s="5"/>
      <c r="K214" s="5"/>
    </row>
    <row r="215" spans="1:11" s="1" customFormat="1" ht="13.5" customHeight="1">
      <c r="A215" s="27" t="s">
        <v>157</v>
      </c>
      <c r="B215" s="27"/>
      <c r="C215" s="27"/>
      <c r="D215" s="27"/>
      <c r="E215" s="27"/>
      <c r="F215" s="27"/>
      <c r="G215" s="27"/>
      <c r="H215" s="4"/>
      <c r="I215" s="5"/>
      <c r="J215" s="5"/>
      <c r="K215" s="5"/>
    </row>
    <row r="216" spans="1:11" ht="14.25" customHeight="1">
      <c r="A216" s="5"/>
      <c r="B216" s="5"/>
      <c r="C216" s="5"/>
      <c r="D216" s="5"/>
      <c r="E216" s="5"/>
      <c r="F216" s="5"/>
      <c r="G216" s="5"/>
      <c r="H216" s="4"/>
      <c r="I216" s="5"/>
      <c r="J216" s="5"/>
      <c r="K216" s="5"/>
    </row>
    <row r="217" spans="1:11" s="1" customFormat="1" ht="45" customHeight="1">
      <c r="A217" s="21" t="s">
        <v>158</v>
      </c>
      <c r="B217" s="21"/>
      <c r="C217" s="21" t="s">
        <v>159</v>
      </c>
      <c r="D217" s="21" t="s">
        <v>160</v>
      </c>
      <c r="E217" s="21" t="s">
        <v>161</v>
      </c>
      <c r="F217" s="21" t="s">
        <v>162</v>
      </c>
      <c r="G217" s="21" t="s">
        <v>163</v>
      </c>
      <c r="H217" s="4"/>
      <c r="I217" s="5"/>
      <c r="J217" s="5"/>
      <c r="K217" s="5"/>
    </row>
    <row r="218" spans="1:11" s="1" customFormat="1" ht="54" customHeight="1">
      <c r="A218" s="14" t="s">
        <v>164</v>
      </c>
      <c r="B218" s="165">
        <f>F35</f>
        <v>0</v>
      </c>
      <c r="C218" s="166">
        <f>F213</f>
        <v>5142.517740216384</v>
      </c>
      <c r="D218" s="14">
        <v>1</v>
      </c>
      <c r="E218" s="166">
        <f>C218*D218</f>
        <v>5142.517740216384</v>
      </c>
      <c r="F218" s="167">
        <v>2</v>
      </c>
      <c r="G218" s="166">
        <f>E218*F218</f>
        <v>10285.035480432767</v>
      </c>
      <c r="H218" s="4"/>
      <c r="I218" s="5"/>
      <c r="J218" s="5"/>
      <c r="K218" s="5"/>
    </row>
    <row r="219" spans="1:11" s="1" customFormat="1" ht="13.5" customHeight="1">
      <c r="A219" s="21" t="s">
        <v>165</v>
      </c>
      <c r="B219" s="21"/>
      <c r="C219" s="21"/>
      <c r="D219" s="21"/>
      <c r="E219" s="21"/>
      <c r="F219" s="21"/>
      <c r="G219" s="168">
        <f>G218</f>
        <v>10285.035480432767</v>
      </c>
      <c r="H219" s="4"/>
      <c r="I219" s="5"/>
      <c r="J219" s="5"/>
      <c r="K219" s="5"/>
    </row>
    <row r="220" spans="1:11" ht="14.25" customHeight="1">
      <c r="A220" s="5"/>
      <c r="B220" s="5"/>
      <c r="C220" s="5"/>
      <c r="D220" s="5"/>
      <c r="E220" s="5"/>
      <c r="F220" s="5"/>
      <c r="G220" s="5"/>
      <c r="H220" s="4"/>
      <c r="I220" s="5"/>
      <c r="J220" s="5"/>
      <c r="K220" s="5"/>
    </row>
    <row r="221" spans="1:11" s="1" customFormat="1" ht="15.75" customHeight="1">
      <c r="A221" s="53" t="s">
        <v>166</v>
      </c>
      <c r="B221" s="53"/>
      <c r="C221" s="53"/>
      <c r="D221" s="53"/>
      <c r="E221" s="53"/>
      <c r="F221" s="53"/>
      <c r="G221" s="53"/>
      <c r="H221" s="4"/>
      <c r="I221" s="5"/>
      <c r="J221" s="5"/>
      <c r="K221" s="5"/>
    </row>
    <row r="222" spans="1:11" ht="14.25">
      <c r="A222" s="5"/>
      <c r="B222" s="5"/>
      <c r="C222" s="5"/>
      <c r="D222" s="5"/>
      <c r="E222" s="5"/>
      <c r="F222" s="5"/>
      <c r="G222" s="5"/>
      <c r="H222" s="4"/>
      <c r="I222" s="5"/>
      <c r="J222" s="5"/>
      <c r="K222" s="5"/>
    </row>
    <row r="223" spans="1:11" s="1" customFormat="1" ht="13.5" customHeight="1">
      <c r="A223" s="138"/>
      <c r="B223" s="21" t="s">
        <v>167</v>
      </c>
      <c r="C223" s="21"/>
      <c r="D223" s="21"/>
      <c r="E223" s="21"/>
      <c r="F223" s="21"/>
      <c r="G223" s="21"/>
      <c r="H223" s="4"/>
      <c r="I223" s="5"/>
      <c r="J223" s="5"/>
      <c r="K223" s="5"/>
    </row>
    <row r="224" spans="1:11" s="1" customFormat="1" ht="13.5" customHeight="1">
      <c r="A224" s="138"/>
      <c r="B224" s="169" t="s">
        <v>168</v>
      </c>
      <c r="C224" s="169"/>
      <c r="D224" s="169"/>
      <c r="E224" s="169"/>
      <c r="F224" s="21" t="s">
        <v>169</v>
      </c>
      <c r="G224" s="21"/>
      <c r="H224" s="4"/>
      <c r="I224" s="5"/>
      <c r="J224" s="5"/>
      <c r="K224" s="5"/>
    </row>
    <row r="225" spans="1:11" s="1" customFormat="1" ht="14.25" customHeight="1">
      <c r="A225" s="57" t="s">
        <v>6</v>
      </c>
      <c r="B225" s="170" t="s">
        <v>170</v>
      </c>
      <c r="C225" s="170"/>
      <c r="D225" s="170"/>
      <c r="E225" s="170"/>
      <c r="F225" s="171">
        <f>E218</f>
        <v>5142.517740216384</v>
      </c>
      <c r="G225" s="171"/>
      <c r="H225" s="4"/>
      <c r="I225" s="5"/>
      <c r="J225" s="5"/>
      <c r="K225" s="5"/>
    </row>
    <row r="226" spans="1:11" s="1" customFormat="1" ht="15.75" customHeight="1">
      <c r="A226" s="14" t="s">
        <v>9</v>
      </c>
      <c r="B226" s="170" t="s">
        <v>171</v>
      </c>
      <c r="C226" s="170"/>
      <c r="D226" s="170"/>
      <c r="E226" s="170"/>
      <c r="F226" s="171">
        <f>G219</f>
        <v>10285.035480432767</v>
      </c>
      <c r="G226" s="171"/>
      <c r="H226" s="4"/>
      <c r="I226" s="5"/>
      <c r="J226" s="5"/>
      <c r="K226" s="5"/>
    </row>
    <row r="227" spans="1:11" s="1" customFormat="1" ht="36" customHeight="1">
      <c r="A227" s="14" t="s">
        <v>12</v>
      </c>
      <c r="B227" s="36" t="s">
        <v>172</v>
      </c>
      <c r="C227" s="36"/>
      <c r="D227" s="36"/>
      <c r="E227" s="36"/>
      <c r="F227" s="172">
        <f>F226*12</f>
        <v>123420.42576519321</v>
      </c>
      <c r="G227" s="172"/>
      <c r="H227" s="4"/>
      <c r="I227" s="5"/>
      <c r="J227" s="5"/>
      <c r="K227" s="5"/>
    </row>
    <row r="228" spans="1:11" ht="14.25" customHeight="1">
      <c r="A228" s="5"/>
      <c r="B228" s="5"/>
      <c r="C228" s="5"/>
      <c r="D228" s="5"/>
      <c r="E228" s="5"/>
      <c r="F228" s="5"/>
      <c r="G228" s="5"/>
      <c r="H228" s="4"/>
      <c r="I228" s="5"/>
      <c r="J228" s="5"/>
      <c r="K228" s="5"/>
    </row>
    <row r="229" spans="1:11" s="1" customFormat="1" ht="14.25">
      <c r="A229" s="173" t="s">
        <v>173</v>
      </c>
      <c r="B229" s="173"/>
      <c r="C229" s="173"/>
      <c r="D229" s="173"/>
      <c r="E229" s="173"/>
      <c r="F229" s="173"/>
      <c r="G229" s="173"/>
      <c r="H229" s="4"/>
      <c r="I229" s="5"/>
      <c r="J229" s="5"/>
      <c r="K229" s="5"/>
    </row>
    <row r="230" spans="8:11" ht="14.25">
      <c r="H230" s="4"/>
      <c r="I230" s="5"/>
      <c r="J230" s="5"/>
      <c r="K230" s="5"/>
    </row>
    <row r="232" spans="1:7" ht="90.75" customHeight="1">
      <c r="A232" s="174" t="s">
        <v>174</v>
      </c>
      <c r="B232" s="174"/>
      <c r="C232" s="174"/>
      <c r="D232" s="174"/>
      <c r="E232" s="174"/>
      <c r="F232" s="174"/>
      <c r="G232" s="174"/>
    </row>
  </sheetData>
  <sheetProtection selectLockedCells="1" selectUnlockedCells="1"/>
  <mergeCells count="207">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4:G44"/>
    <mergeCell ref="B45:E45"/>
    <mergeCell ref="F45:G45"/>
    <mergeCell ref="B46:E46"/>
    <mergeCell ref="F46:G46"/>
    <mergeCell ref="A47:E47"/>
    <mergeCell ref="F47:G47"/>
    <mergeCell ref="A48:G49"/>
    <mergeCell ref="A51:G51"/>
    <mergeCell ref="A53:G53"/>
    <mergeCell ref="A54:G54"/>
    <mergeCell ref="B55:E55"/>
    <mergeCell ref="B56:E56"/>
    <mergeCell ref="B57:E57"/>
    <mergeCell ref="B58:E58"/>
    <mergeCell ref="A59:E59"/>
    <mergeCell ref="A60:G62"/>
    <mergeCell ref="A63:G64"/>
    <mergeCell ref="A66:G68"/>
    <mergeCell ref="A69:F69"/>
    <mergeCell ref="B71:E71"/>
    <mergeCell ref="B72:E72"/>
    <mergeCell ref="B73:E73"/>
    <mergeCell ref="B74:E74"/>
    <mergeCell ref="B75:E75"/>
    <mergeCell ref="B76:E76"/>
    <mergeCell ref="B77:E77"/>
    <mergeCell ref="B78:E78"/>
    <mergeCell ref="B79:E79"/>
    <mergeCell ref="A80:E80"/>
    <mergeCell ref="A82:G83"/>
    <mergeCell ref="A84:G85"/>
    <mergeCell ref="A86:G86"/>
    <mergeCell ref="A87:G87"/>
    <mergeCell ref="A89:G89"/>
    <mergeCell ref="B91:E91"/>
    <mergeCell ref="F91:G91"/>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F140"/>
    <mergeCell ref="B141:E141"/>
    <mergeCell ref="B142:E142"/>
    <mergeCell ref="B143:E143"/>
    <mergeCell ref="B144:E144"/>
    <mergeCell ref="B145:E145"/>
    <mergeCell ref="B146:E146"/>
    <mergeCell ref="B147:E147"/>
    <mergeCell ref="A149:G150"/>
    <mergeCell ref="A151:G151"/>
    <mergeCell ref="A152:G152"/>
    <mergeCell ref="A153:G153"/>
    <mergeCell ref="A154:G154"/>
    <mergeCell ref="A155:G155"/>
    <mergeCell ref="A156:G156"/>
    <mergeCell ref="A158:G158"/>
    <mergeCell ref="B160:E160"/>
    <mergeCell ref="B161:E161"/>
    <mergeCell ref="A162:E162"/>
    <mergeCell ref="A163:G164"/>
    <mergeCell ref="A166:G166"/>
    <mergeCell ref="A167:G167"/>
    <mergeCell ref="B168:E168"/>
    <mergeCell ref="B169:E169"/>
    <mergeCell ref="B170:E170"/>
    <mergeCell ref="B171:E171"/>
    <mergeCell ref="A173:G173"/>
    <mergeCell ref="B175:E175"/>
    <mergeCell ref="F175:G175"/>
    <mergeCell ref="B176:E176"/>
    <mergeCell ref="F176:G176"/>
    <mergeCell ref="B177:E177"/>
    <mergeCell ref="F177:G177"/>
    <mergeCell ref="B178:E178"/>
    <mergeCell ref="F178:G178"/>
    <mergeCell ref="B179:E179"/>
    <mergeCell ref="F179:G179"/>
    <mergeCell ref="B180:E180"/>
    <mergeCell ref="F180:G180"/>
    <mergeCell ref="A182:G182"/>
    <mergeCell ref="A184:G184"/>
    <mergeCell ref="A186:F186"/>
    <mergeCell ref="B188:E188"/>
    <mergeCell ref="B189:E189"/>
    <mergeCell ref="B190:E190"/>
    <mergeCell ref="B191:E191"/>
    <mergeCell ref="B192:E192"/>
    <mergeCell ref="B193:E193"/>
    <mergeCell ref="B194:E194"/>
    <mergeCell ref="B195:E195"/>
    <mergeCell ref="A197:G197"/>
    <mergeCell ref="A198:G198"/>
    <mergeCell ref="A201:G201"/>
    <mergeCell ref="A202:G202"/>
    <mergeCell ref="A203:G203"/>
    <mergeCell ref="B205:E205"/>
    <mergeCell ref="F205:G205"/>
    <mergeCell ref="B206:E206"/>
    <mergeCell ref="F206:G206"/>
    <mergeCell ref="B207:E207"/>
    <mergeCell ref="F207:G207"/>
    <mergeCell ref="B208:E208"/>
    <mergeCell ref="F208:G208"/>
    <mergeCell ref="B209:E209"/>
    <mergeCell ref="F209:G209"/>
    <mergeCell ref="B210:E210"/>
    <mergeCell ref="F210:G210"/>
    <mergeCell ref="A211:E211"/>
    <mergeCell ref="F211:G211"/>
    <mergeCell ref="B212:E212"/>
    <mergeCell ref="F212:G212"/>
    <mergeCell ref="A213:E213"/>
    <mergeCell ref="F213:G213"/>
    <mergeCell ref="A215:G215"/>
    <mergeCell ref="A217:B217"/>
    <mergeCell ref="A219:F219"/>
    <mergeCell ref="A221:G221"/>
    <mergeCell ref="B223:G223"/>
    <mergeCell ref="B224:E224"/>
    <mergeCell ref="F224:G224"/>
    <mergeCell ref="B225:E225"/>
    <mergeCell ref="F225:G225"/>
    <mergeCell ref="B226:E226"/>
    <mergeCell ref="F226:G226"/>
    <mergeCell ref="B227:E227"/>
    <mergeCell ref="F227:G227"/>
    <mergeCell ref="A229:G229"/>
    <mergeCell ref="A232:G232"/>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6.xml><?xml version="1.0" encoding="utf-8"?>
<worksheet xmlns="http://schemas.openxmlformats.org/spreadsheetml/2006/main" xmlns:r="http://schemas.openxmlformats.org/officeDocument/2006/relationships">
  <dimension ref="A1:BL232"/>
  <sheetViews>
    <sheetView workbookViewId="0" topLeftCell="A1">
      <selection activeCell="I151" sqref="I151"/>
    </sheetView>
  </sheetViews>
  <sheetFormatPr defaultColWidth="9.00390625" defaultRowHeight="14.25"/>
  <cols>
    <col min="1" max="1" width="11.375" style="1" customWidth="1"/>
    <col min="2" max="2" width="9.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185</v>
      </c>
      <c r="C20" s="23"/>
      <c r="D20" s="23"/>
      <c r="E20" s="23"/>
      <c r="F20" s="23" t="s">
        <v>23</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186</v>
      </c>
      <c r="G36" s="38"/>
      <c r="H36" s="4"/>
      <c r="I36" s="5"/>
      <c r="J36" s="5"/>
      <c r="K36" s="5"/>
    </row>
    <row r="37" spans="1:11" ht="13.5" customHeight="1">
      <c r="A37" s="35">
        <v>3</v>
      </c>
      <c r="B37" s="36" t="s">
        <v>33</v>
      </c>
      <c r="C37" s="36"/>
      <c r="D37" s="36"/>
      <c r="E37" s="36"/>
      <c r="F37" s="39">
        <v>1784.4</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3.5" customHeight="1">
      <c r="A41" s="46" t="s">
        <v>36</v>
      </c>
      <c r="B41" s="46"/>
      <c r="C41" s="46"/>
      <c r="D41" s="46"/>
      <c r="E41" s="46"/>
      <c r="F41" s="46"/>
      <c r="G41" s="46"/>
      <c r="H41" s="4"/>
      <c r="I41" s="5"/>
      <c r="J41" s="5"/>
      <c r="K41" s="5"/>
    </row>
    <row r="42" spans="1:11" ht="13.5" customHeight="1">
      <c r="A42" s="46"/>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4.25" customHeight="1">
      <c r="A44" s="47" t="s">
        <v>37</v>
      </c>
      <c r="B44" s="47"/>
      <c r="C44" s="47"/>
      <c r="D44" s="47"/>
      <c r="E44" s="47"/>
      <c r="F44" s="47"/>
      <c r="G44" s="47"/>
      <c r="H44" s="4"/>
      <c r="I44" s="5"/>
      <c r="J44" s="5"/>
      <c r="K44" s="5"/>
    </row>
    <row r="45" spans="1:11" ht="13.5" customHeight="1">
      <c r="A45" s="21">
        <v>1</v>
      </c>
      <c r="B45" s="22" t="s">
        <v>38</v>
      </c>
      <c r="C45" s="22"/>
      <c r="D45" s="22"/>
      <c r="E45" s="22"/>
      <c r="F45" s="22" t="s">
        <v>39</v>
      </c>
      <c r="G45" s="22"/>
      <c r="H45" s="4"/>
      <c r="I45" s="5"/>
      <c r="J45" s="5"/>
      <c r="K45" s="5"/>
    </row>
    <row r="46" spans="1:11" ht="13.5" customHeight="1">
      <c r="A46" s="48" t="s">
        <v>6</v>
      </c>
      <c r="B46" s="49" t="s">
        <v>40</v>
      </c>
      <c r="C46" s="49"/>
      <c r="D46" s="49"/>
      <c r="E46" s="49"/>
      <c r="F46" s="50">
        <f>F37</f>
        <v>1784.4</v>
      </c>
      <c r="G46" s="50"/>
      <c r="H46" s="4"/>
      <c r="I46" s="5"/>
      <c r="J46" s="5"/>
      <c r="K46" s="5"/>
    </row>
    <row r="47" spans="1:11" ht="13.5" customHeight="1">
      <c r="A47" s="51" t="s">
        <v>41</v>
      </c>
      <c r="B47" s="51"/>
      <c r="C47" s="51"/>
      <c r="D47" s="51"/>
      <c r="E47" s="51"/>
      <c r="F47" s="52">
        <f>SUM(F46)</f>
        <v>1784.4</v>
      </c>
      <c r="G47" s="52"/>
      <c r="H47" s="4"/>
      <c r="I47" s="5"/>
      <c r="J47" s="5"/>
      <c r="K47" s="5"/>
    </row>
    <row r="48" spans="1:11" ht="13.5" customHeight="1">
      <c r="A48" s="46" t="s">
        <v>42</v>
      </c>
      <c r="B48" s="46"/>
      <c r="C48" s="46"/>
      <c r="D48" s="46"/>
      <c r="E48" s="46"/>
      <c r="F48" s="46"/>
      <c r="G48" s="46"/>
      <c r="H48" s="4"/>
      <c r="I48" s="5"/>
      <c r="J48" s="5"/>
      <c r="K48" s="5"/>
    </row>
    <row r="49" spans="1:11" ht="14.25">
      <c r="A49" s="46"/>
      <c r="B49" s="46"/>
      <c r="C49" s="46"/>
      <c r="D49" s="46"/>
      <c r="E49" s="46"/>
      <c r="F49" s="46"/>
      <c r="G49" s="46"/>
      <c r="H49" s="4"/>
      <c r="I49" s="5"/>
      <c r="J49" s="5"/>
      <c r="K49" s="5"/>
    </row>
    <row r="50" spans="1:11" ht="14.25">
      <c r="A50" s="46"/>
      <c r="B50" s="46"/>
      <c r="C50" s="46"/>
      <c r="D50" s="46"/>
      <c r="E50" s="46"/>
      <c r="F50" s="46"/>
      <c r="G50" s="46"/>
      <c r="H50" s="4"/>
      <c r="I50" s="5"/>
      <c r="J50" s="5"/>
      <c r="K50" s="5"/>
    </row>
    <row r="51" spans="1:11" s="1" customFormat="1" ht="14.25" customHeight="1">
      <c r="A51" s="53" t="s">
        <v>43</v>
      </c>
      <c r="B51" s="53"/>
      <c r="C51" s="53"/>
      <c r="D51" s="53"/>
      <c r="E51" s="53"/>
      <c r="F51" s="53"/>
      <c r="G51" s="53"/>
      <c r="H51" s="4"/>
      <c r="I51" s="5"/>
      <c r="J51" s="5"/>
      <c r="K51" s="5"/>
    </row>
    <row r="52" spans="1:11" s="1" customFormat="1" ht="14.25">
      <c r="A52" s="32"/>
      <c r="B52" s="33"/>
      <c r="C52" s="33"/>
      <c r="D52" s="33"/>
      <c r="E52" s="33"/>
      <c r="F52" s="33"/>
      <c r="G52" s="33"/>
      <c r="H52" s="4"/>
      <c r="I52" s="5"/>
      <c r="J52" s="5"/>
      <c r="K52" s="5"/>
    </row>
    <row r="53" spans="1:11" s="1" customFormat="1" ht="13.5" customHeight="1">
      <c r="A53" s="54" t="s">
        <v>44</v>
      </c>
      <c r="B53" s="54"/>
      <c r="C53" s="54"/>
      <c r="D53" s="54"/>
      <c r="E53" s="54"/>
      <c r="F53" s="54"/>
      <c r="G53" s="54"/>
      <c r="H53" s="4"/>
      <c r="I53" s="5"/>
      <c r="J53" s="5"/>
      <c r="K53" s="5"/>
    </row>
    <row r="54" spans="1:11" s="1" customFormat="1" ht="14.25" customHeight="1">
      <c r="A54" s="55"/>
      <c r="B54" s="55"/>
      <c r="C54" s="55"/>
      <c r="D54" s="55"/>
      <c r="E54" s="55"/>
      <c r="F54" s="55"/>
      <c r="G54" s="55"/>
      <c r="H54" s="4"/>
      <c r="I54" s="5"/>
      <c r="J54" s="5"/>
      <c r="K54" s="5"/>
    </row>
    <row r="55" spans="1:11" s="1" customFormat="1" ht="23.25" customHeight="1">
      <c r="A55" s="56" t="s">
        <v>45</v>
      </c>
      <c r="B55" s="56" t="s">
        <v>46</v>
      </c>
      <c r="C55" s="56"/>
      <c r="D55" s="56"/>
      <c r="E55" s="56"/>
      <c r="F55" s="56" t="s">
        <v>47</v>
      </c>
      <c r="G55" s="56" t="s">
        <v>39</v>
      </c>
      <c r="H55" s="4"/>
      <c r="I55" s="5"/>
      <c r="J55" s="5"/>
      <c r="K55" s="5"/>
    </row>
    <row r="56" spans="1:11" s="1" customFormat="1" ht="13.5" customHeight="1">
      <c r="A56" s="57" t="s">
        <v>6</v>
      </c>
      <c r="B56" s="58" t="s">
        <v>48</v>
      </c>
      <c r="C56" s="58"/>
      <c r="D56" s="58"/>
      <c r="E56" s="58"/>
      <c r="F56" s="59">
        <v>0.0833</v>
      </c>
      <c r="G56" s="60">
        <f>F47*F56</f>
        <v>148.64052</v>
      </c>
      <c r="H56" s="4"/>
      <c r="I56" s="5"/>
      <c r="J56" s="5"/>
      <c r="K56" s="5"/>
    </row>
    <row r="57" spans="1:11" s="1" customFormat="1" ht="13.5" customHeight="1">
      <c r="A57" s="57" t="s">
        <v>9</v>
      </c>
      <c r="B57" s="58" t="s">
        <v>49</v>
      </c>
      <c r="C57" s="58"/>
      <c r="D57" s="58"/>
      <c r="E57" s="58"/>
      <c r="F57" s="61">
        <v>0.0833</v>
      </c>
      <c r="G57" s="60">
        <f>F47*F57</f>
        <v>148.64052</v>
      </c>
      <c r="H57" s="4"/>
      <c r="I57" s="5"/>
      <c r="J57" s="5"/>
      <c r="K57" s="5"/>
    </row>
    <row r="58" spans="1:11" s="1" customFormat="1" ht="13.5" customHeight="1">
      <c r="A58" s="14" t="s">
        <v>12</v>
      </c>
      <c r="B58" s="62" t="s">
        <v>50</v>
      </c>
      <c r="C58" s="62"/>
      <c r="D58" s="62"/>
      <c r="E58" s="62"/>
      <c r="F58" s="61">
        <v>0.0278</v>
      </c>
      <c r="G58" s="60">
        <f>F47*F58</f>
        <v>49.60632</v>
      </c>
      <c r="H58" s="4"/>
      <c r="I58" s="5"/>
      <c r="J58" s="5"/>
      <c r="K58" s="5"/>
    </row>
    <row r="59" spans="1:11" s="1" customFormat="1" ht="13.5" customHeight="1">
      <c r="A59" s="21" t="s">
        <v>41</v>
      </c>
      <c r="B59" s="21"/>
      <c r="C59" s="21"/>
      <c r="D59" s="21"/>
      <c r="E59" s="21"/>
      <c r="F59" s="63">
        <f>F56+F57+F58</f>
        <v>0.1944</v>
      </c>
      <c r="G59" s="64">
        <f>G56+G57+G58</f>
        <v>346.88736</v>
      </c>
      <c r="H59" s="4"/>
      <c r="I59" s="5"/>
      <c r="J59" s="5"/>
      <c r="K59" s="5"/>
    </row>
    <row r="60" spans="1:11" s="1" customFormat="1" ht="14.25" customHeight="1">
      <c r="A60" s="65" t="s">
        <v>51</v>
      </c>
      <c r="B60" s="65"/>
      <c r="C60" s="65"/>
      <c r="D60" s="65"/>
      <c r="E60" s="65"/>
      <c r="F60" s="65"/>
      <c r="G60" s="65"/>
      <c r="H60" s="4"/>
      <c r="I60" s="5"/>
      <c r="J60" s="5"/>
      <c r="K60" s="5"/>
    </row>
    <row r="61" spans="1:11" s="1" customFormat="1" ht="14.25">
      <c r="A61" s="65"/>
      <c r="B61" s="65"/>
      <c r="C61" s="65"/>
      <c r="D61" s="65"/>
      <c r="E61" s="65"/>
      <c r="F61" s="65"/>
      <c r="G61" s="65"/>
      <c r="H61" s="4"/>
      <c r="I61" s="5"/>
      <c r="J61" s="5"/>
      <c r="K61" s="5"/>
    </row>
    <row r="62" spans="1:11" s="1" customFormat="1" ht="13.5" customHeight="1">
      <c r="A62" s="65"/>
      <c r="B62" s="65"/>
      <c r="C62" s="65"/>
      <c r="D62" s="65"/>
      <c r="E62" s="65"/>
      <c r="F62" s="65"/>
      <c r="G62" s="65"/>
      <c r="H62" s="4"/>
      <c r="I62" s="5"/>
      <c r="J62" s="5"/>
      <c r="K62" s="5"/>
    </row>
    <row r="63" spans="1:11" s="1" customFormat="1" ht="19.5" customHeight="1">
      <c r="A63" s="66" t="s">
        <v>52</v>
      </c>
      <c r="B63" s="66"/>
      <c r="C63" s="66"/>
      <c r="D63" s="66"/>
      <c r="E63" s="66"/>
      <c r="F63" s="66"/>
      <c r="G63" s="66"/>
      <c r="H63" s="4"/>
      <c r="I63" s="5"/>
      <c r="J63" s="5"/>
      <c r="K63" s="5"/>
    </row>
    <row r="64" spans="1:11" s="1" customFormat="1" ht="13.5" customHeight="1">
      <c r="A64" s="66"/>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4.25" customHeight="1">
      <c r="A66" s="67" t="s">
        <v>53</v>
      </c>
      <c r="B66" s="67"/>
      <c r="C66" s="67"/>
      <c r="D66" s="67"/>
      <c r="E66" s="67"/>
      <c r="F66" s="67"/>
      <c r="G66" s="67"/>
      <c r="H66" s="4"/>
      <c r="I66" s="5"/>
      <c r="J66" s="5"/>
      <c r="K66" s="5"/>
    </row>
    <row r="67" spans="1:11" s="1" customFormat="1" ht="9.75" customHeight="1">
      <c r="A67" s="67"/>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14.25" customHeight="1">
      <c r="A69" s="68" t="s">
        <v>54</v>
      </c>
      <c r="B69" s="68"/>
      <c r="C69" s="68"/>
      <c r="D69" s="68"/>
      <c r="E69" s="68"/>
      <c r="F69" s="68"/>
      <c r="G69" s="69">
        <f>F47+G59</f>
        <v>2131.2873600000003</v>
      </c>
      <c r="H69" s="4"/>
      <c r="I69" s="5"/>
      <c r="J69" s="5"/>
      <c r="K69" s="5"/>
    </row>
    <row r="70" spans="1:11" s="1" customFormat="1" ht="14.25">
      <c r="A70" s="41"/>
      <c r="B70" s="33"/>
      <c r="C70" s="33"/>
      <c r="D70" s="33"/>
      <c r="E70" s="33"/>
      <c r="F70" s="33"/>
      <c r="G70" s="33"/>
      <c r="H70" s="4"/>
      <c r="I70" s="5"/>
      <c r="J70" s="5"/>
      <c r="K70" s="5"/>
    </row>
    <row r="71" spans="1:11" s="1" customFormat="1" ht="13.5" customHeight="1">
      <c r="A71" s="70" t="s">
        <v>55</v>
      </c>
      <c r="B71" s="71" t="s">
        <v>56</v>
      </c>
      <c r="C71" s="71"/>
      <c r="D71" s="71"/>
      <c r="E71" s="71"/>
      <c r="F71" s="71" t="s">
        <v>57</v>
      </c>
      <c r="G71" s="71" t="s">
        <v>39</v>
      </c>
      <c r="H71" s="4"/>
      <c r="I71" s="5"/>
      <c r="J71" s="5"/>
      <c r="K71" s="5"/>
    </row>
    <row r="72" spans="1:11" s="1" customFormat="1" ht="13.5" customHeight="1">
      <c r="A72" s="72" t="s">
        <v>6</v>
      </c>
      <c r="B72" s="73" t="s">
        <v>58</v>
      </c>
      <c r="C72" s="73"/>
      <c r="D72" s="73"/>
      <c r="E72" s="73"/>
      <c r="F72" s="74">
        <v>0.2</v>
      </c>
      <c r="G72" s="75">
        <f>G69*F72</f>
        <v>426.25747200000006</v>
      </c>
      <c r="H72" s="4"/>
      <c r="I72" s="5"/>
      <c r="J72" s="5"/>
      <c r="K72" s="5"/>
    </row>
    <row r="73" spans="1:11" s="1" customFormat="1" ht="13.5" customHeight="1">
      <c r="A73" s="72" t="s">
        <v>9</v>
      </c>
      <c r="B73" s="73" t="s">
        <v>59</v>
      </c>
      <c r="C73" s="73"/>
      <c r="D73" s="73"/>
      <c r="E73" s="73"/>
      <c r="F73" s="74">
        <v>0.025</v>
      </c>
      <c r="G73" s="75">
        <f>G69*F73</f>
        <v>53.28218400000001</v>
      </c>
      <c r="H73" s="4"/>
      <c r="I73" s="5"/>
      <c r="J73" s="5"/>
      <c r="K73" s="5"/>
    </row>
    <row r="74" spans="1:11" s="1" customFormat="1" ht="13.5" customHeight="1">
      <c r="A74" s="72" t="s">
        <v>12</v>
      </c>
      <c r="B74" s="73" t="s">
        <v>60</v>
      </c>
      <c r="C74" s="73"/>
      <c r="D74" s="73"/>
      <c r="E74" s="73"/>
      <c r="F74" s="74">
        <v>0.03</v>
      </c>
      <c r="G74" s="75">
        <f>G69*F74</f>
        <v>63.9386208</v>
      </c>
      <c r="H74" s="4"/>
      <c r="I74" s="5"/>
      <c r="J74" s="5"/>
      <c r="K74" s="5"/>
    </row>
    <row r="75" spans="1:11" s="1" customFormat="1" ht="13.5" customHeight="1">
      <c r="A75" s="72" t="s">
        <v>15</v>
      </c>
      <c r="B75" s="73" t="s">
        <v>61</v>
      </c>
      <c r="C75" s="73"/>
      <c r="D75" s="73"/>
      <c r="E75" s="73"/>
      <c r="F75" s="74">
        <v>0.015</v>
      </c>
      <c r="G75" s="75">
        <f>G69*F75</f>
        <v>31.9693104</v>
      </c>
      <c r="H75" s="4"/>
      <c r="I75" s="5"/>
      <c r="J75" s="5"/>
      <c r="K75" s="5"/>
    </row>
    <row r="76" spans="1:11" s="1" customFormat="1" ht="13.5" customHeight="1">
      <c r="A76" s="72" t="s">
        <v>62</v>
      </c>
      <c r="B76" s="73" t="s">
        <v>63</v>
      </c>
      <c r="C76" s="73"/>
      <c r="D76" s="73"/>
      <c r="E76" s="73"/>
      <c r="F76" s="74">
        <v>0.01</v>
      </c>
      <c r="G76" s="75">
        <f>G69*F76</f>
        <v>21.312873600000003</v>
      </c>
      <c r="H76" s="4"/>
      <c r="I76" s="5"/>
      <c r="J76" s="5"/>
      <c r="K76" s="5"/>
    </row>
    <row r="77" spans="1:11" s="1" customFormat="1" ht="13.5" customHeight="1">
      <c r="A77" s="72" t="s">
        <v>64</v>
      </c>
      <c r="B77" s="73" t="s">
        <v>65</v>
      </c>
      <c r="C77" s="73"/>
      <c r="D77" s="73"/>
      <c r="E77" s="73"/>
      <c r="F77" s="74">
        <v>0.006</v>
      </c>
      <c r="G77" s="75">
        <f>G69*F77</f>
        <v>12.787724160000002</v>
      </c>
      <c r="H77" s="4"/>
      <c r="I77" s="5"/>
      <c r="J77" s="5"/>
      <c r="K77" s="5"/>
    </row>
    <row r="78" spans="1:11" s="1" customFormat="1" ht="13.5" customHeight="1">
      <c r="A78" s="72" t="s">
        <v>66</v>
      </c>
      <c r="B78" s="36" t="s">
        <v>67</v>
      </c>
      <c r="C78" s="36"/>
      <c r="D78" s="36"/>
      <c r="E78" s="36"/>
      <c r="F78" s="74">
        <v>0.002</v>
      </c>
      <c r="G78" s="75">
        <f>G69*F78</f>
        <v>4.262574720000001</v>
      </c>
      <c r="H78" s="4"/>
      <c r="I78" s="5"/>
      <c r="J78" s="5"/>
      <c r="K78" s="5"/>
    </row>
    <row r="79" spans="1:11" s="1" customFormat="1" ht="13.5" customHeight="1">
      <c r="A79" s="72" t="s">
        <v>68</v>
      </c>
      <c r="B79" s="36" t="s">
        <v>69</v>
      </c>
      <c r="C79" s="36"/>
      <c r="D79" s="36"/>
      <c r="E79" s="36"/>
      <c r="F79" s="74">
        <v>0.08</v>
      </c>
      <c r="G79" s="75">
        <f>G69*F79</f>
        <v>170.50298880000003</v>
      </c>
      <c r="H79" s="4"/>
      <c r="I79" s="5"/>
      <c r="J79" s="5"/>
      <c r="K79" s="5"/>
    </row>
    <row r="80" spans="1:11" s="1" customFormat="1" ht="14.25" customHeight="1">
      <c r="A80" s="70" t="s">
        <v>41</v>
      </c>
      <c r="B80" s="70"/>
      <c r="C80" s="70"/>
      <c r="D80" s="70"/>
      <c r="E80" s="70"/>
      <c r="F80" s="76">
        <v>0.36800000000000005</v>
      </c>
      <c r="G80" s="77">
        <f>G69*F80</f>
        <v>784.3137484800002</v>
      </c>
      <c r="H80" s="4"/>
      <c r="I80" s="5"/>
      <c r="J80" s="5"/>
      <c r="K80" s="5"/>
    </row>
    <row r="81" spans="1:11" s="1" customFormat="1" ht="13.5" customHeight="1">
      <c r="A81" s="13"/>
      <c r="B81" s="33"/>
      <c r="C81" s="33"/>
      <c r="D81" s="33"/>
      <c r="E81" s="33"/>
      <c r="F81" s="33"/>
      <c r="G81" s="33"/>
      <c r="H81" s="4"/>
      <c r="I81" s="5"/>
      <c r="J81" s="5"/>
      <c r="K81" s="5"/>
    </row>
    <row r="82" spans="1:11" s="1" customFormat="1" ht="14.25" customHeight="1">
      <c r="A82" s="78" t="s">
        <v>70</v>
      </c>
      <c r="B82" s="78"/>
      <c r="C82" s="78"/>
      <c r="D82" s="78"/>
      <c r="E82" s="78"/>
      <c r="F82" s="78"/>
      <c r="G82" s="78"/>
      <c r="H82" s="4"/>
      <c r="I82" s="5"/>
      <c r="J82" s="5"/>
      <c r="K82" s="5"/>
    </row>
    <row r="83" spans="1:11" s="1" customFormat="1" ht="13.5" customHeight="1">
      <c r="A83" s="78"/>
      <c r="B83" s="78"/>
      <c r="C83" s="78"/>
      <c r="D83" s="78"/>
      <c r="E83" s="78"/>
      <c r="F83" s="78"/>
      <c r="G83" s="78"/>
      <c r="H83" s="4"/>
      <c r="I83" s="5"/>
      <c r="J83" s="5"/>
      <c r="K83" s="5"/>
    </row>
    <row r="84" spans="1:11" s="1" customFormat="1" ht="14.25" customHeight="1">
      <c r="A84" s="78" t="s">
        <v>71</v>
      </c>
      <c r="B84" s="78"/>
      <c r="C84" s="78"/>
      <c r="D84" s="78"/>
      <c r="E84" s="78"/>
      <c r="F84" s="78"/>
      <c r="G84" s="78"/>
      <c r="H84" s="4"/>
      <c r="I84" s="5"/>
      <c r="J84" s="5"/>
      <c r="K84" s="5"/>
    </row>
    <row r="85" spans="1:11" s="1" customFormat="1" ht="13.5" customHeight="1">
      <c r="A85" s="78"/>
      <c r="B85" s="78"/>
      <c r="C85" s="78"/>
      <c r="D85" s="78"/>
      <c r="E85" s="78"/>
      <c r="F85" s="78"/>
      <c r="G85" s="78"/>
      <c r="H85" s="4"/>
      <c r="I85" s="5"/>
      <c r="J85" s="5"/>
      <c r="K85" s="5"/>
    </row>
    <row r="86" spans="1:64" ht="36.75" customHeight="1">
      <c r="A86" s="79" t="s">
        <v>72</v>
      </c>
      <c r="B86" s="79"/>
      <c r="C86" s="79"/>
      <c r="D86" s="79"/>
      <c r="E86" s="79"/>
      <c r="F86" s="79"/>
      <c r="G86" s="79"/>
      <c r="H86" s="80"/>
      <c r="I86" s="80"/>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row>
    <row r="87" spans="1:11" s="1" customFormat="1" ht="18.75" customHeight="1">
      <c r="A87" s="78" t="s">
        <v>73</v>
      </c>
      <c r="B87" s="78"/>
      <c r="C87" s="78"/>
      <c r="D87" s="78"/>
      <c r="E87" s="78"/>
      <c r="F87" s="78"/>
      <c r="G87" s="78"/>
      <c r="H87" s="4"/>
      <c r="I87" s="5"/>
      <c r="J87" s="5"/>
      <c r="K87" s="5"/>
    </row>
    <row r="88" spans="1:11" s="1" customFormat="1" ht="14.25">
      <c r="A88" s="28"/>
      <c r="B88" s="28"/>
      <c r="C88" s="28"/>
      <c r="D88" s="28"/>
      <c r="E88" s="28"/>
      <c r="F88" s="28"/>
      <c r="G88" s="28"/>
      <c r="H88" s="4"/>
      <c r="I88" s="5"/>
      <c r="J88" s="5"/>
      <c r="K88" s="5"/>
    </row>
    <row r="89" spans="1:11" s="1" customFormat="1" ht="14.25" customHeight="1">
      <c r="A89" s="81" t="s">
        <v>74</v>
      </c>
      <c r="B89" s="81"/>
      <c r="C89" s="81"/>
      <c r="D89" s="81"/>
      <c r="E89" s="81"/>
      <c r="F89" s="81"/>
      <c r="G89" s="81"/>
      <c r="H89" s="4"/>
      <c r="I89" s="5"/>
      <c r="J89" s="5"/>
      <c r="K89" s="5"/>
    </row>
    <row r="90" spans="1:11" s="1" customFormat="1" ht="13.5" customHeight="1">
      <c r="A90" s="13"/>
      <c r="B90" s="33"/>
      <c r="C90" s="33"/>
      <c r="D90" s="33"/>
      <c r="E90" s="33"/>
      <c r="F90" s="33"/>
      <c r="G90" s="33"/>
      <c r="H90" s="4"/>
      <c r="I90" s="5"/>
      <c r="J90" s="5"/>
      <c r="K90" s="5"/>
    </row>
    <row r="91" spans="1:11" s="1" customFormat="1" ht="14.25" customHeight="1">
      <c r="A91" s="82" t="s">
        <v>75</v>
      </c>
      <c r="B91" s="82" t="s">
        <v>76</v>
      </c>
      <c r="C91" s="82"/>
      <c r="D91" s="82"/>
      <c r="E91" s="82"/>
      <c r="F91" s="83" t="s">
        <v>39</v>
      </c>
      <c r="G91" s="83"/>
      <c r="H91" s="4"/>
      <c r="I91" s="5"/>
      <c r="J91" s="5"/>
      <c r="K91" s="5"/>
    </row>
    <row r="92" spans="1:11" s="1" customFormat="1" ht="14.25" customHeight="1">
      <c r="A92" s="84" t="s">
        <v>6</v>
      </c>
      <c r="B92" s="85" t="s">
        <v>77</v>
      </c>
      <c r="C92" s="85"/>
      <c r="D92" s="85"/>
      <c r="E92" s="85"/>
      <c r="F92" s="86">
        <f>(22.2*22)-(F46*6%)</f>
        <v>381.33599999999996</v>
      </c>
      <c r="G92" s="86"/>
      <c r="H92" s="4"/>
      <c r="I92" s="5"/>
      <c r="J92" s="5"/>
      <c r="K92" s="5"/>
    </row>
    <row r="93" spans="1:11" s="1" customFormat="1" ht="30" customHeight="1">
      <c r="A93" s="84" t="s">
        <v>9</v>
      </c>
      <c r="B93" s="85" t="s">
        <v>78</v>
      </c>
      <c r="C93" s="85"/>
      <c r="D93" s="85"/>
      <c r="E93" s="85"/>
      <c r="F93" s="86">
        <f>(8.42*22)</f>
        <v>185.24</v>
      </c>
      <c r="G93" s="86"/>
      <c r="H93" s="4"/>
      <c r="I93" s="5"/>
      <c r="J93" s="5"/>
      <c r="K93" s="5"/>
    </row>
    <row r="94" spans="1:11" s="1" customFormat="1" ht="30" customHeight="1">
      <c r="A94" s="84" t="s">
        <v>12</v>
      </c>
      <c r="B94" s="87" t="s">
        <v>79</v>
      </c>
      <c r="C94" s="87"/>
      <c r="D94" s="87"/>
      <c r="E94" s="87"/>
      <c r="F94" s="88"/>
      <c r="G94" s="88"/>
      <c r="H94" s="4"/>
      <c r="I94" s="5"/>
      <c r="J94" s="5"/>
      <c r="K94" s="5"/>
    </row>
    <row r="95" spans="1:11" s="1" customFormat="1" ht="33" customHeight="1">
      <c r="A95" s="89" t="s">
        <v>15</v>
      </c>
      <c r="B95" s="90" t="s">
        <v>80</v>
      </c>
      <c r="C95" s="90"/>
      <c r="D95" s="90"/>
      <c r="E95" s="90"/>
      <c r="F95" s="86">
        <v>66.15</v>
      </c>
      <c r="G95" s="86"/>
      <c r="H95" s="4"/>
      <c r="I95" s="5"/>
      <c r="J95" s="5"/>
      <c r="K95" s="5"/>
    </row>
    <row r="96" spans="1:11" s="1" customFormat="1" ht="14.25" customHeight="1">
      <c r="A96" s="84" t="s">
        <v>62</v>
      </c>
      <c r="B96" s="90" t="s">
        <v>81</v>
      </c>
      <c r="C96" s="90"/>
      <c r="D96" s="90"/>
      <c r="E96" s="90"/>
      <c r="F96" s="91"/>
      <c r="G96" s="91"/>
      <c r="H96" s="4"/>
      <c r="I96" s="5"/>
      <c r="J96" s="5"/>
      <c r="K96" s="5"/>
    </row>
    <row r="97" spans="1:11" s="1" customFormat="1" ht="27.75" customHeight="1">
      <c r="A97" s="76" t="s">
        <v>41</v>
      </c>
      <c r="B97" s="76"/>
      <c r="C97" s="76"/>
      <c r="D97" s="76"/>
      <c r="E97" s="76"/>
      <c r="F97" s="92">
        <f>SUM(F92:F96)</f>
        <v>632.726</v>
      </c>
      <c r="G97" s="92"/>
      <c r="H97" s="4"/>
      <c r="I97" s="5"/>
      <c r="J97" s="5"/>
      <c r="K97" s="5"/>
    </row>
    <row r="98" spans="1:11" s="1" customFormat="1" ht="10.5" customHeight="1">
      <c r="A98" s="24"/>
      <c r="B98" s="24"/>
      <c r="C98" s="24"/>
      <c r="D98" s="24"/>
      <c r="E98" s="24"/>
      <c r="F98" s="24"/>
      <c r="G98" s="24"/>
      <c r="H98" s="4"/>
      <c r="I98" s="5"/>
      <c r="J98" s="5"/>
      <c r="K98" s="5"/>
    </row>
    <row r="99" spans="1:11" ht="14.25" customHeight="1">
      <c r="A99" s="78" t="s">
        <v>82</v>
      </c>
      <c r="B99" s="78"/>
      <c r="C99" s="78"/>
      <c r="D99" s="78"/>
      <c r="E99" s="78"/>
      <c r="F99" s="78"/>
      <c r="G99" s="78"/>
      <c r="H99" s="4"/>
      <c r="I99" s="5"/>
      <c r="J99" s="5"/>
      <c r="K99" s="5"/>
    </row>
    <row r="100" spans="1:11" s="1" customFormat="1" ht="12" customHeight="1">
      <c r="A100" s="93"/>
      <c r="B100" s="93"/>
      <c r="C100" s="93"/>
      <c r="D100" s="93"/>
      <c r="E100" s="93"/>
      <c r="F100" s="93"/>
      <c r="G100" s="93"/>
      <c r="H100" s="4"/>
      <c r="I100" s="5"/>
      <c r="J100" s="5"/>
      <c r="K100" s="5"/>
    </row>
    <row r="101" spans="1:11" s="1" customFormat="1" ht="15.75" customHeight="1">
      <c r="A101" s="78" t="s">
        <v>83</v>
      </c>
      <c r="B101" s="78"/>
      <c r="C101" s="78"/>
      <c r="D101" s="78"/>
      <c r="E101" s="78"/>
      <c r="F101" s="78"/>
      <c r="G101" s="78"/>
      <c r="H101" s="4"/>
      <c r="I101" s="5"/>
      <c r="J101" s="5"/>
      <c r="K101" s="5"/>
    </row>
    <row r="102" spans="1:11" s="1" customFormat="1" ht="12" customHeight="1">
      <c r="A102" s="78"/>
      <c r="B102" s="78"/>
      <c r="C102" s="78"/>
      <c r="D102" s="78"/>
      <c r="E102" s="78"/>
      <c r="F102" s="78"/>
      <c r="G102" s="78"/>
      <c r="H102" s="4"/>
      <c r="I102" s="5"/>
      <c r="J102" s="5"/>
      <c r="K102" s="5"/>
    </row>
    <row r="103" spans="1:11" s="1" customFormat="1" ht="11.25" customHeight="1">
      <c r="A103" s="94"/>
      <c r="B103" s="94"/>
      <c r="C103" s="94"/>
      <c r="D103" s="94"/>
      <c r="E103" s="94"/>
      <c r="F103" s="94"/>
      <c r="G103" s="94"/>
      <c r="H103" s="4"/>
      <c r="I103" s="5"/>
      <c r="J103" s="5"/>
      <c r="K103" s="5"/>
    </row>
    <row r="104" spans="1:11" ht="27" customHeight="1">
      <c r="A104" s="66" t="s">
        <v>84</v>
      </c>
      <c r="B104" s="66"/>
      <c r="C104" s="66"/>
      <c r="D104" s="66"/>
      <c r="E104" s="66"/>
      <c r="F104" s="66"/>
      <c r="G104" s="66"/>
      <c r="H104" s="4"/>
      <c r="I104" s="5"/>
      <c r="J104" s="5"/>
      <c r="K104" s="5"/>
    </row>
    <row r="105" spans="1:11" s="1" customFormat="1" ht="13.5" customHeight="1">
      <c r="A105" s="5"/>
      <c r="B105" s="93"/>
      <c r="C105" s="93"/>
      <c r="D105" s="93"/>
      <c r="E105" s="93"/>
      <c r="F105" s="93"/>
      <c r="G105" s="93"/>
      <c r="H105" s="4"/>
      <c r="I105" s="5"/>
      <c r="J105" s="5"/>
      <c r="K105" s="5"/>
    </row>
    <row r="106" spans="1:11" ht="14.25" customHeight="1">
      <c r="A106" s="27" t="s">
        <v>85</v>
      </c>
      <c r="B106" s="27"/>
      <c r="C106" s="27"/>
      <c r="D106" s="27"/>
      <c r="E106" s="27"/>
      <c r="F106" s="27"/>
      <c r="G106" s="27"/>
      <c r="H106" s="4"/>
      <c r="I106" s="5"/>
      <c r="J106" s="5"/>
      <c r="K106" s="5"/>
    </row>
    <row r="107" spans="1:11" s="1" customFormat="1" ht="13.5" customHeight="1">
      <c r="A107" s="5"/>
      <c r="B107" s="5"/>
      <c r="C107" s="5"/>
      <c r="D107" s="5"/>
      <c r="E107" s="5"/>
      <c r="F107" s="5"/>
      <c r="G107" s="5"/>
      <c r="H107" s="4"/>
      <c r="I107" s="5"/>
      <c r="J107" s="5"/>
      <c r="K107" s="5"/>
    </row>
    <row r="108" spans="1:11" s="1" customFormat="1" ht="13.5" customHeight="1">
      <c r="A108" s="70">
        <v>2</v>
      </c>
      <c r="B108" s="95" t="s">
        <v>86</v>
      </c>
      <c r="C108" s="95"/>
      <c r="D108" s="95"/>
      <c r="E108" s="95"/>
      <c r="F108" s="70" t="s">
        <v>39</v>
      </c>
      <c r="G108" s="70"/>
      <c r="H108" s="4"/>
      <c r="I108" s="5"/>
      <c r="J108" s="5"/>
      <c r="K108" s="5"/>
    </row>
    <row r="109" spans="1:11" s="1" customFormat="1" ht="25.5" customHeight="1">
      <c r="A109" s="72" t="s">
        <v>45</v>
      </c>
      <c r="B109" s="36" t="s">
        <v>46</v>
      </c>
      <c r="C109" s="36"/>
      <c r="D109" s="36"/>
      <c r="E109" s="36"/>
      <c r="F109" s="96">
        <f>G59</f>
        <v>346.88736</v>
      </c>
      <c r="G109" s="96"/>
      <c r="H109" s="4"/>
      <c r="I109" s="5"/>
      <c r="J109" s="5"/>
      <c r="K109" s="5"/>
    </row>
    <row r="110" spans="1:11" s="1" customFormat="1" ht="13.5" customHeight="1">
      <c r="A110" s="72" t="s">
        <v>55</v>
      </c>
      <c r="B110" s="36" t="s">
        <v>56</v>
      </c>
      <c r="C110" s="36"/>
      <c r="D110" s="36"/>
      <c r="E110" s="36"/>
      <c r="F110" s="96">
        <f>G80</f>
        <v>784.3137484800002</v>
      </c>
      <c r="G110" s="96"/>
      <c r="H110" s="4"/>
      <c r="I110" s="5"/>
      <c r="J110" s="5"/>
      <c r="K110" s="5"/>
    </row>
    <row r="111" spans="1:11" s="1" customFormat="1" ht="13.5" customHeight="1">
      <c r="A111" s="72" t="s">
        <v>75</v>
      </c>
      <c r="B111" s="36" t="s">
        <v>76</v>
      </c>
      <c r="C111" s="36"/>
      <c r="D111" s="36"/>
      <c r="E111" s="36"/>
      <c r="F111" s="96">
        <f>F97</f>
        <v>632.726</v>
      </c>
      <c r="G111" s="96"/>
      <c r="H111" s="4"/>
      <c r="I111" s="5"/>
      <c r="J111" s="5"/>
      <c r="K111" s="5"/>
    </row>
    <row r="112" spans="1:11" s="1" customFormat="1" ht="14.25" customHeight="1">
      <c r="A112" s="95" t="s">
        <v>41</v>
      </c>
      <c r="B112" s="95"/>
      <c r="C112" s="95"/>
      <c r="D112" s="95"/>
      <c r="E112" s="95"/>
      <c r="F112" s="97">
        <f>F109+F110+F111</f>
        <v>1763.9271084800002</v>
      </c>
      <c r="G112" s="97"/>
      <c r="H112" s="4"/>
      <c r="I112" s="5"/>
      <c r="J112" s="5"/>
      <c r="K112" s="5"/>
    </row>
    <row r="113" spans="1:11" s="1" customFormat="1" ht="14.25">
      <c r="A113" s="33"/>
      <c r="B113" s="33"/>
      <c r="C113" s="33"/>
      <c r="D113" s="33"/>
      <c r="E113" s="33"/>
      <c r="F113" s="33"/>
      <c r="G113" s="33"/>
      <c r="H113" s="4"/>
      <c r="I113" s="5"/>
      <c r="J113" s="5"/>
      <c r="K113" s="5"/>
    </row>
    <row r="114" spans="1:11" s="1" customFormat="1" ht="14.25">
      <c r="A114" s="53" t="s">
        <v>87</v>
      </c>
      <c r="B114" s="53"/>
      <c r="C114" s="53"/>
      <c r="D114" s="53"/>
      <c r="E114" s="53"/>
      <c r="F114" s="53"/>
      <c r="G114" s="53"/>
      <c r="H114" s="4"/>
      <c r="I114" s="5"/>
      <c r="J114" s="5"/>
      <c r="K114" s="5"/>
    </row>
    <row r="115" spans="1:9" s="1" customFormat="1" ht="13.5" customHeight="1">
      <c r="A115" s="5"/>
      <c r="B115" s="33"/>
      <c r="C115" s="33"/>
      <c r="D115" s="33"/>
      <c r="E115" s="33"/>
      <c r="F115" s="33"/>
      <c r="G115" s="33"/>
      <c r="H115" s="4"/>
      <c r="I115" s="5"/>
    </row>
    <row r="116" spans="1:9" s="1" customFormat="1" ht="13.5" customHeight="1">
      <c r="A116" s="56">
        <v>3</v>
      </c>
      <c r="B116" s="56" t="s">
        <v>88</v>
      </c>
      <c r="C116" s="56"/>
      <c r="D116" s="56"/>
      <c r="E116" s="56"/>
      <c r="F116" s="56" t="s">
        <v>47</v>
      </c>
      <c r="G116" s="56" t="s">
        <v>39</v>
      </c>
      <c r="H116" s="4"/>
      <c r="I116" s="5"/>
    </row>
    <row r="117" spans="1:9" s="1" customFormat="1" ht="14.25" customHeight="1">
      <c r="A117" s="57" t="s">
        <v>6</v>
      </c>
      <c r="B117" s="98" t="s">
        <v>89</v>
      </c>
      <c r="C117" s="98"/>
      <c r="D117" s="98"/>
      <c r="E117" s="98"/>
      <c r="F117" s="99">
        <v>0.004200000000000001</v>
      </c>
      <c r="G117" s="100">
        <f aca="true" t="shared" si="0" ref="G117:G121">$F$47*F117</f>
        <v>7.494480000000001</v>
      </c>
      <c r="H117" s="4"/>
      <c r="I117" s="5"/>
    </row>
    <row r="118" spans="1:9" s="1" customFormat="1" ht="14.25" customHeight="1">
      <c r="A118" s="14" t="s">
        <v>9</v>
      </c>
      <c r="B118" s="98" t="s">
        <v>90</v>
      </c>
      <c r="C118" s="98"/>
      <c r="D118" s="98"/>
      <c r="E118" s="98"/>
      <c r="F118" s="101">
        <f>0.08*F117</f>
        <v>0.00033600000000000004</v>
      </c>
      <c r="G118" s="100">
        <f t="shared" si="0"/>
        <v>0.5995584</v>
      </c>
      <c r="H118" s="4"/>
      <c r="I118" s="5"/>
    </row>
    <row r="119" spans="1:9" s="1" customFormat="1" ht="26.25" customHeight="1">
      <c r="A119" s="14" t="s">
        <v>12</v>
      </c>
      <c r="B119" s="98" t="s">
        <v>91</v>
      </c>
      <c r="C119" s="98"/>
      <c r="D119" s="98"/>
      <c r="E119" s="98"/>
      <c r="F119" s="101">
        <v>0.04</v>
      </c>
      <c r="G119" s="100">
        <f t="shared" si="0"/>
        <v>71.376</v>
      </c>
      <c r="H119" s="4"/>
      <c r="I119" s="5"/>
    </row>
    <row r="120" spans="1:9" s="1" customFormat="1" ht="14.25" customHeight="1">
      <c r="A120" s="14" t="s">
        <v>15</v>
      </c>
      <c r="B120" s="98" t="s">
        <v>92</v>
      </c>
      <c r="C120" s="98"/>
      <c r="D120" s="98"/>
      <c r="E120" s="98"/>
      <c r="F120" s="101">
        <v>0.0194</v>
      </c>
      <c r="G120" s="100">
        <f t="shared" si="0"/>
        <v>34.617360000000005</v>
      </c>
      <c r="H120" s="4"/>
      <c r="I120" s="5"/>
    </row>
    <row r="121" spans="1:9" s="1" customFormat="1" ht="24.75" customHeight="1">
      <c r="A121" s="14" t="s">
        <v>62</v>
      </c>
      <c r="B121" s="98" t="s">
        <v>93</v>
      </c>
      <c r="C121" s="98"/>
      <c r="D121" s="98"/>
      <c r="E121" s="98"/>
      <c r="F121" s="101">
        <f>F120*F80</f>
        <v>0.007139200000000001</v>
      </c>
      <c r="G121" s="100">
        <f t="shared" si="0"/>
        <v>12.739188480000003</v>
      </c>
      <c r="H121" s="4"/>
      <c r="I121" s="5"/>
    </row>
    <row r="122" spans="1:9" s="1" customFormat="1" ht="13.5" customHeight="1">
      <c r="A122" s="102"/>
      <c r="B122" s="82" t="s">
        <v>94</v>
      </c>
      <c r="C122" s="82"/>
      <c r="D122" s="82"/>
      <c r="E122" s="82"/>
      <c r="F122" s="103">
        <f>SUM(F117:F121)</f>
        <v>0.0710752</v>
      </c>
      <c r="G122" s="104">
        <f>SUM(G117:G121)</f>
        <v>126.82658688000001</v>
      </c>
      <c r="H122" s="4"/>
      <c r="I122" s="5"/>
    </row>
    <row r="123" spans="1:9" s="1" customFormat="1" ht="13.5" customHeight="1">
      <c r="A123" s="105"/>
      <c r="B123" s="106"/>
      <c r="C123" s="106"/>
      <c r="D123" s="106"/>
      <c r="E123" s="106"/>
      <c r="F123" s="107"/>
      <c r="G123" s="108"/>
      <c r="H123" s="4"/>
      <c r="I123" s="5"/>
    </row>
    <row r="124" spans="1:9" s="1" customFormat="1" ht="13.5" customHeight="1">
      <c r="A124" s="78" t="s">
        <v>95</v>
      </c>
      <c r="B124" s="78"/>
      <c r="C124" s="78"/>
      <c r="D124" s="78"/>
      <c r="E124" s="78"/>
      <c r="F124" s="78"/>
      <c r="G124" s="78"/>
      <c r="H124" s="4"/>
      <c r="I124" s="5"/>
    </row>
    <row r="125" spans="1:9" s="1" customFormat="1" ht="13.5" customHeight="1">
      <c r="A125" s="78"/>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105"/>
      <c r="B128" s="106"/>
      <c r="C128" s="106"/>
      <c r="D128" s="106"/>
      <c r="E128" s="106"/>
      <c r="F128" s="107"/>
      <c r="G128" s="109"/>
      <c r="H128" s="4"/>
      <c r="I128" s="5"/>
    </row>
    <row r="129" spans="1:9" s="1" customFormat="1" ht="57.75" customHeight="1">
      <c r="A129" s="110" t="s">
        <v>96</v>
      </c>
      <c r="B129" s="110"/>
      <c r="C129" s="110"/>
      <c r="D129" s="110"/>
      <c r="E129" s="110"/>
      <c r="F129" s="110"/>
      <c r="G129" s="110"/>
      <c r="H129" s="4"/>
      <c r="I129" s="5"/>
    </row>
    <row r="130" spans="1:9" s="1" customFormat="1" ht="80.25" customHeight="1">
      <c r="A130" s="111" t="s">
        <v>97</v>
      </c>
      <c r="B130" s="111"/>
      <c r="C130" s="111"/>
      <c r="D130" s="111"/>
      <c r="E130" s="111"/>
      <c r="F130" s="111"/>
      <c r="G130" s="111"/>
      <c r="H130" s="4"/>
      <c r="I130" s="5"/>
    </row>
    <row r="131" spans="1:9" s="1" customFormat="1" ht="15" customHeight="1">
      <c r="A131" s="110"/>
      <c r="B131" s="106"/>
      <c r="C131" s="106"/>
      <c r="D131" s="106"/>
      <c r="E131" s="106"/>
      <c r="F131" s="107"/>
      <c r="G131" s="109"/>
      <c r="H131" s="4"/>
      <c r="I131" s="5"/>
    </row>
    <row r="132" spans="1:11" s="1" customFormat="1" ht="15.75" customHeight="1">
      <c r="A132" s="53" t="s">
        <v>98</v>
      </c>
      <c r="B132" s="53"/>
      <c r="C132" s="53"/>
      <c r="D132" s="53"/>
      <c r="E132" s="53"/>
      <c r="F132" s="53"/>
      <c r="G132" s="53"/>
      <c r="H132" s="4"/>
      <c r="I132" s="112"/>
      <c r="J132" s="113"/>
      <c r="K132" s="5"/>
    </row>
    <row r="133" spans="1:11" s="1" customFormat="1" ht="14.25">
      <c r="A133" s="114"/>
      <c r="B133" s="114"/>
      <c r="C133" s="114"/>
      <c r="D133" s="114"/>
      <c r="E133" s="114"/>
      <c r="F133" s="114"/>
      <c r="G133" s="114"/>
      <c r="H133" s="4"/>
      <c r="I133" s="5"/>
      <c r="J133" s="5"/>
      <c r="K133" s="5"/>
    </row>
    <row r="134" spans="1:11" s="1" customFormat="1" ht="24.75" customHeight="1">
      <c r="A134" s="66" t="s">
        <v>99</v>
      </c>
      <c r="B134" s="66"/>
      <c r="C134" s="66"/>
      <c r="D134" s="66"/>
      <c r="E134" s="66"/>
      <c r="F134" s="66"/>
      <c r="G134" s="66"/>
      <c r="H134" s="4"/>
      <c r="I134" s="5"/>
      <c r="J134" s="5"/>
      <c r="K134" s="5"/>
    </row>
    <row r="135" spans="1:11" s="1" customFormat="1" ht="14.25" customHeight="1">
      <c r="A135" s="114"/>
      <c r="B135" s="114"/>
      <c r="C135" s="114"/>
      <c r="D135" s="114"/>
      <c r="E135" s="114"/>
      <c r="F135" s="114"/>
      <c r="G135" s="114"/>
      <c r="H135" s="4"/>
      <c r="I135" s="5"/>
      <c r="J135" s="5"/>
      <c r="K135" s="5"/>
    </row>
    <row r="136" spans="1:11" s="1" customFormat="1" ht="13.5" customHeight="1">
      <c r="A136" s="68" t="s">
        <v>100</v>
      </c>
      <c r="B136" s="68"/>
      <c r="C136" s="68"/>
      <c r="D136" s="68"/>
      <c r="E136" s="68"/>
      <c r="F136" s="68"/>
      <c r="G136" s="115">
        <f>(F47+F112+G122)</f>
        <v>3675.1536953600003</v>
      </c>
      <c r="H136" s="4"/>
      <c r="I136" s="5"/>
      <c r="J136" s="5"/>
      <c r="K136" s="5"/>
    </row>
    <row r="137" spans="1:11" s="1" customFormat="1" ht="14.25" customHeight="1">
      <c r="A137" s="114"/>
      <c r="B137" s="114"/>
      <c r="C137" s="114"/>
      <c r="D137" s="114"/>
      <c r="E137" s="114"/>
      <c r="F137" s="114"/>
      <c r="G137" s="116"/>
      <c r="H137" s="4"/>
      <c r="I137" s="5"/>
      <c r="J137" s="5"/>
      <c r="K137" s="5"/>
    </row>
    <row r="138" spans="1:11" s="1" customFormat="1" ht="15.75" customHeight="1">
      <c r="A138" s="81" t="s">
        <v>101</v>
      </c>
      <c r="B138" s="81"/>
      <c r="C138" s="81"/>
      <c r="D138" s="81"/>
      <c r="E138" s="81"/>
      <c r="F138" s="81"/>
      <c r="G138" s="81"/>
      <c r="H138" s="4"/>
      <c r="I138" s="5"/>
      <c r="J138" s="5"/>
      <c r="K138" s="5"/>
    </row>
    <row r="139" spans="1:11" s="1" customFormat="1" ht="14.25">
      <c r="A139" s="114"/>
      <c r="B139" s="114"/>
      <c r="C139" s="114"/>
      <c r="D139" s="114"/>
      <c r="E139" s="114"/>
      <c r="F139" s="114"/>
      <c r="G139" s="114"/>
      <c r="H139" s="4"/>
      <c r="I139" s="5"/>
      <c r="J139" s="5"/>
      <c r="K139" s="5"/>
    </row>
    <row r="140" spans="1:11" s="1" customFormat="1" ht="25.5" customHeight="1">
      <c r="A140" s="56" t="s">
        <v>102</v>
      </c>
      <c r="B140" s="56" t="s">
        <v>103</v>
      </c>
      <c r="C140" s="56"/>
      <c r="D140" s="56"/>
      <c r="E140" s="56"/>
      <c r="F140" s="56"/>
      <c r="G140" s="56" t="s">
        <v>39</v>
      </c>
      <c r="H140" s="4"/>
      <c r="I140" s="5"/>
      <c r="J140" s="5"/>
      <c r="K140" s="5"/>
    </row>
    <row r="141" spans="1:11" s="1" customFormat="1" ht="13.5" customHeight="1">
      <c r="A141" s="14" t="s">
        <v>6</v>
      </c>
      <c r="B141" s="98" t="s">
        <v>104</v>
      </c>
      <c r="C141" s="98"/>
      <c r="D141" s="98"/>
      <c r="E141" s="98"/>
      <c r="F141" s="117">
        <v>0.0833</v>
      </c>
      <c r="G141" s="118">
        <f aca="true" t="shared" si="1" ref="G141:G146">$G$136*F141</f>
        <v>306.140302823488</v>
      </c>
      <c r="H141" s="4"/>
      <c r="I141" s="119"/>
      <c r="J141" s="5"/>
      <c r="K141" s="5"/>
    </row>
    <row r="142" spans="1:11" s="1" customFormat="1" ht="13.5" customHeight="1">
      <c r="A142" s="120" t="s">
        <v>9</v>
      </c>
      <c r="B142" s="121" t="s">
        <v>103</v>
      </c>
      <c r="C142" s="121"/>
      <c r="D142" s="121"/>
      <c r="E142" s="121"/>
      <c r="F142" s="61">
        <v>0.0222</v>
      </c>
      <c r="G142" s="118">
        <f t="shared" si="1"/>
        <v>81.58841203699201</v>
      </c>
      <c r="H142" s="4"/>
      <c r="I142" s="122"/>
      <c r="J142" s="5"/>
      <c r="K142" s="5"/>
    </row>
    <row r="143" spans="1:11" s="1" customFormat="1" ht="13.5" customHeight="1">
      <c r="A143" s="120" t="s">
        <v>12</v>
      </c>
      <c r="B143" s="58" t="s">
        <v>105</v>
      </c>
      <c r="C143" s="58"/>
      <c r="D143" s="58"/>
      <c r="E143" s="58"/>
      <c r="F143" s="61">
        <v>0.0004</v>
      </c>
      <c r="G143" s="118">
        <f t="shared" si="1"/>
        <v>1.4700614781440002</v>
      </c>
      <c r="H143" s="4"/>
      <c r="I143" s="5"/>
      <c r="J143" s="5"/>
      <c r="K143" s="5"/>
    </row>
    <row r="144" spans="1:11" s="1" customFormat="1" ht="13.5" customHeight="1">
      <c r="A144" s="120" t="s">
        <v>15</v>
      </c>
      <c r="B144" s="58" t="s">
        <v>106</v>
      </c>
      <c r="C144" s="58"/>
      <c r="D144" s="58"/>
      <c r="E144" s="58"/>
      <c r="F144" s="61">
        <v>0.0002</v>
      </c>
      <c r="G144" s="118">
        <f t="shared" si="1"/>
        <v>0.7350307390720001</v>
      </c>
      <c r="H144" s="4"/>
      <c r="I144" s="5"/>
      <c r="J144" s="5"/>
      <c r="K144" s="5"/>
    </row>
    <row r="145" spans="1:11" s="1" customFormat="1" ht="13.5" customHeight="1">
      <c r="A145" s="120" t="s">
        <v>62</v>
      </c>
      <c r="B145" s="58" t="s">
        <v>107</v>
      </c>
      <c r="C145" s="58"/>
      <c r="D145" s="58"/>
      <c r="E145" s="58"/>
      <c r="F145" s="61">
        <v>0.0014000000000000002</v>
      </c>
      <c r="G145" s="118">
        <f t="shared" si="1"/>
        <v>5.145215173504001</v>
      </c>
      <c r="H145" s="4"/>
      <c r="I145" s="5"/>
      <c r="J145" s="5"/>
      <c r="K145" s="5"/>
    </row>
    <row r="146" spans="1:11" s="1" customFormat="1" ht="13.5" customHeight="1">
      <c r="A146" s="123" t="s">
        <v>64</v>
      </c>
      <c r="B146" s="58" t="s">
        <v>108</v>
      </c>
      <c r="C146" s="58"/>
      <c r="D146" s="58"/>
      <c r="E146" s="58"/>
      <c r="F146" s="124">
        <v>0.0166</v>
      </c>
      <c r="G146" s="118">
        <f t="shared" si="1"/>
        <v>61.00755134297601</v>
      </c>
      <c r="H146" s="4"/>
      <c r="I146" s="5"/>
      <c r="J146" s="5"/>
      <c r="K146" s="5"/>
    </row>
    <row r="147" spans="1:11" s="1" customFormat="1" ht="13.5" customHeight="1">
      <c r="A147" s="102"/>
      <c r="B147" s="82" t="s">
        <v>94</v>
      </c>
      <c r="C147" s="82"/>
      <c r="D147" s="82"/>
      <c r="E147" s="82"/>
      <c r="F147" s="103">
        <f>SUM(F141:F146)</f>
        <v>0.1241</v>
      </c>
      <c r="G147" s="104">
        <f>SUM(G141:G146)</f>
        <v>456.08657359417606</v>
      </c>
      <c r="H147" s="4"/>
      <c r="I147" s="5"/>
      <c r="J147" s="5"/>
      <c r="K147" s="5"/>
    </row>
    <row r="148" spans="1:11" ht="14.25" customHeight="1">
      <c r="A148" s="5"/>
      <c r="B148" s="5"/>
      <c r="C148" s="5"/>
      <c r="D148" s="5"/>
      <c r="E148" s="5"/>
      <c r="F148" s="5"/>
      <c r="G148" s="5"/>
      <c r="H148" s="4"/>
      <c r="I148" s="5"/>
      <c r="J148" s="5"/>
      <c r="K148" s="5"/>
    </row>
    <row r="149" spans="1:11" s="1" customFormat="1" ht="13.5" customHeight="1">
      <c r="A149" s="66" t="s">
        <v>109</v>
      </c>
      <c r="B149" s="66"/>
      <c r="C149" s="66"/>
      <c r="D149" s="66"/>
      <c r="E149" s="66"/>
      <c r="F149" s="66"/>
      <c r="G149" s="66"/>
      <c r="H149" s="4"/>
      <c r="I149" s="5"/>
      <c r="J149" s="5"/>
      <c r="K149" s="5"/>
    </row>
    <row r="150" spans="1:11" s="1" customFormat="1" ht="21" customHeight="1">
      <c r="A150" s="66"/>
      <c r="B150" s="66"/>
      <c r="C150" s="66"/>
      <c r="D150" s="66"/>
      <c r="E150" s="66"/>
      <c r="F150" s="66"/>
      <c r="G150" s="66"/>
      <c r="H150" s="4"/>
      <c r="I150" s="5"/>
      <c r="J150" s="5"/>
      <c r="K150" s="5"/>
    </row>
    <row r="151" spans="1:11" s="1" customFormat="1" ht="108.75" customHeight="1">
      <c r="A151" s="125" t="s">
        <v>110</v>
      </c>
      <c r="B151" s="125"/>
      <c r="C151" s="125"/>
      <c r="D151" s="125"/>
      <c r="E151" s="125"/>
      <c r="F151" s="125"/>
      <c r="G151" s="125"/>
      <c r="H151" s="4"/>
      <c r="I151" s="5"/>
      <c r="J151" s="5"/>
      <c r="K151" s="5"/>
    </row>
    <row r="152" spans="1:11" s="1" customFormat="1" ht="92.25" customHeight="1">
      <c r="A152" s="125" t="s">
        <v>111</v>
      </c>
      <c r="B152" s="125"/>
      <c r="C152" s="125"/>
      <c r="D152" s="125"/>
      <c r="E152" s="125"/>
      <c r="F152" s="125"/>
      <c r="G152" s="125"/>
      <c r="H152" s="4"/>
      <c r="I152" s="5"/>
      <c r="J152" s="5"/>
      <c r="K152" s="5"/>
    </row>
    <row r="153" spans="1:11" s="1" customFormat="1" ht="147" customHeight="1">
      <c r="A153" s="125" t="s">
        <v>112</v>
      </c>
      <c r="B153" s="125"/>
      <c r="C153" s="125"/>
      <c r="D153" s="125"/>
      <c r="E153" s="125"/>
      <c r="F153" s="125"/>
      <c r="G153" s="125"/>
      <c r="H153" s="4"/>
      <c r="I153" s="5"/>
      <c r="J153" s="5"/>
      <c r="K153" s="5"/>
    </row>
    <row r="154" spans="1:11" s="1" customFormat="1" ht="215.25" customHeight="1">
      <c r="A154" s="125" t="s">
        <v>113</v>
      </c>
      <c r="B154" s="125"/>
      <c r="C154" s="125"/>
      <c r="D154" s="125"/>
      <c r="E154" s="125"/>
      <c r="F154" s="125"/>
      <c r="G154" s="125"/>
      <c r="H154" s="4"/>
      <c r="I154" s="5"/>
      <c r="J154" s="5"/>
      <c r="K154" s="5"/>
    </row>
    <row r="155" spans="1:11" s="1" customFormat="1" ht="179.25" customHeight="1">
      <c r="A155" s="125" t="s">
        <v>114</v>
      </c>
      <c r="B155" s="125"/>
      <c r="C155" s="125"/>
      <c r="D155" s="125"/>
      <c r="E155" s="125"/>
      <c r="F155" s="125"/>
      <c r="G155" s="125"/>
      <c r="H155" s="4"/>
      <c r="I155" s="5"/>
      <c r="J155" s="5"/>
      <c r="K155" s="5"/>
    </row>
    <row r="156" spans="1:11" s="1" customFormat="1" ht="66.75" customHeight="1">
      <c r="A156" s="125" t="s">
        <v>115</v>
      </c>
      <c r="B156" s="125"/>
      <c r="C156" s="125"/>
      <c r="D156" s="125"/>
      <c r="E156" s="125"/>
      <c r="F156" s="125"/>
      <c r="G156" s="125"/>
      <c r="H156" s="4"/>
      <c r="I156" s="5"/>
      <c r="J156" s="5"/>
      <c r="K156" s="5"/>
    </row>
    <row r="157" spans="1:11" s="1" customFormat="1" ht="13.5" customHeight="1">
      <c r="A157" s="126"/>
      <c r="B157" s="5"/>
      <c r="C157" s="5"/>
      <c r="D157" s="5"/>
      <c r="E157" s="5"/>
      <c r="F157" s="5"/>
      <c r="G157" s="5"/>
      <c r="H157" s="4"/>
      <c r="I157" s="5"/>
      <c r="J157" s="5"/>
      <c r="K157" s="5"/>
    </row>
    <row r="158" spans="1:11" s="1" customFormat="1" ht="15.75" customHeight="1">
      <c r="A158" s="81" t="s">
        <v>116</v>
      </c>
      <c r="B158" s="81"/>
      <c r="C158" s="81"/>
      <c r="D158" s="81"/>
      <c r="E158" s="81"/>
      <c r="F158" s="81"/>
      <c r="G158" s="81"/>
      <c r="H158" s="4"/>
      <c r="I158" s="5"/>
      <c r="J158" s="127"/>
      <c r="K158" s="5"/>
    </row>
    <row r="159" spans="1:11" s="1" customFormat="1" ht="14.25">
      <c r="A159" s="114"/>
      <c r="B159" s="114"/>
      <c r="C159" s="114"/>
      <c r="D159" s="114"/>
      <c r="E159" s="114"/>
      <c r="F159" s="114"/>
      <c r="G159" s="114"/>
      <c r="H159" s="4"/>
      <c r="I159" s="5"/>
      <c r="J159" s="5"/>
      <c r="K159" s="5"/>
    </row>
    <row r="160" spans="1:11" s="1" customFormat="1" ht="13.5" customHeight="1">
      <c r="A160" s="56" t="s">
        <v>117</v>
      </c>
      <c r="B160" s="56" t="s">
        <v>118</v>
      </c>
      <c r="C160" s="56"/>
      <c r="D160" s="56"/>
      <c r="E160" s="56"/>
      <c r="F160" s="128" t="s">
        <v>47</v>
      </c>
      <c r="G160" s="56" t="s">
        <v>39</v>
      </c>
      <c r="H160" s="4"/>
      <c r="I160" s="5"/>
      <c r="J160" s="5"/>
      <c r="K160" s="5"/>
    </row>
    <row r="161" spans="1:11" s="1" customFormat="1" ht="14.25" customHeight="1">
      <c r="A161" s="48" t="s">
        <v>6</v>
      </c>
      <c r="B161" s="58" t="s">
        <v>119</v>
      </c>
      <c r="C161" s="58"/>
      <c r="D161" s="58"/>
      <c r="E161" s="58"/>
      <c r="F161" s="59">
        <v>0</v>
      </c>
      <c r="G161" s="129">
        <f>G136*F161</f>
        <v>0</v>
      </c>
      <c r="H161" s="4"/>
      <c r="I161" s="5"/>
      <c r="J161" s="5"/>
      <c r="K161" s="5"/>
    </row>
    <row r="162" spans="1:11" s="1" customFormat="1" ht="13.5" customHeight="1">
      <c r="A162" s="21" t="s">
        <v>120</v>
      </c>
      <c r="B162" s="21"/>
      <c r="C162" s="21"/>
      <c r="D162" s="21"/>
      <c r="E162" s="21"/>
      <c r="F162" s="103">
        <v>0</v>
      </c>
      <c r="G162" s="130">
        <f>G161</f>
        <v>0</v>
      </c>
      <c r="H162" s="4"/>
      <c r="I162" s="5"/>
      <c r="J162" s="5"/>
      <c r="K162" s="5"/>
    </row>
    <row r="163" spans="1:11" s="1" customFormat="1" ht="13.5" customHeight="1">
      <c r="A163" s="65" t="s">
        <v>121</v>
      </c>
      <c r="B163" s="65"/>
      <c r="C163" s="65"/>
      <c r="D163" s="65"/>
      <c r="E163" s="65"/>
      <c r="F163" s="65"/>
      <c r="G163" s="65"/>
      <c r="H163" s="4"/>
      <c r="I163" s="5"/>
      <c r="J163" s="5"/>
      <c r="K163" s="5"/>
    </row>
    <row r="164" spans="1:11" s="1" customFormat="1" ht="14.25">
      <c r="A164" s="65"/>
      <c r="B164" s="65"/>
      <c r="C164" s="65"/>
      <c r="D164" s="65"/>
      <c r="E164" s="65"/>
      <c r="F164" s="65"/>
      <c r="G164" s="65"/>
      <c r="H164" s="4"/>
      <c r="I164" s="5"/>
      <c r="J164" s="5"/>
      <c r="K164" s="5"/>
    </row>
    <row r="165" spans="1:11" s="1" customFormat="1" ht="14.25">
      <c r="A165" s="131"/>
      <c r="B165" s="12"/>
      <c r="C165" s="12"/>
      <c r="D165" s="12"/>
      <c r="E165" s="12"/>
      <c r="F165" s="132"/>
      <c r="G165" s="133"/>
      <c r="H165" s="4"/>
      <c r="I165" s="5"/>
      <c r="J165" s="5"/>
      <c r="K165" s="5"/>
    </row>
    <row r="166" spans="1:11" s="1" customFormat="1" ht="13.5" customHeight="1">
      <c r="A166" s="27" t="s">
        <v>122</v>
      </c>
      <c r="B166" s="27"/>
      <c r="C166" s="27"/>
      <c r="D166" s="27"/>
      <c r="E166" s="27"/>
      <c r="F166" s="27"/>
      <c r="G166" s="27"/>
      <c r="H166" s="4"/>
      <c r="I166" s="5"/>
      <c r="J166" s="5"/>
      <c r="K166" s="5"/>
    </row>
    <row r="167" spans="1:11" s="1" customFormat="1" ht="14.25" customHeight="1">
      <c r="A167" s="134"/>
      <c r="B167" s="134"/>
      <c r="C167" s="134"/>
      <c r="D167" s="134"/>
      <c r="E167" s="134"/>
      <c r="F167" s="134"/>
      <c r="G167" s="134"/>
      <c r="H167" s="4"/>
      <c r="I167" s="5"/>
      <c r="J167" s="5"/>
      <c r="K167" s="5"/>
    </row>
    <row r="168" spans="1:11" s="1" customFormat="1" ht="14.25" customHeight="1">
      <c r="A168" s="56">
        <v>4</v>
      </c>
      <c r="B168" s="135" t="s">
        <v>123</v>
      </c>
      <c r="C168" s="135"/>
      <c r="D168" s="135"/>
      <c r="E168" s="135"/>
      <c r="F168" s="21"/>
      <c r="G168" s="56" t="s">
        <v>39</v>
      </c>
      <c r="H168" s="4"/>
      <c r="I168" s="5"/>
      <c r="J168" s="5"/>
      <c r="K168" s="5"/>
    </row>
    <row r="169" spans="1:11" s="1" customFormat="1" ht="13.5" customHeight="1">
      <c r="A169" s="48" t="s">
        <v>102</v>
      </c>
      <c r="B169" s="58" t="s">
        <v>103</v>
      </c>
      <c r="C169" s="58"/>
      <c r="D169" s="58"/>
      <c r="E169" s="58"/>
      <c r="F169" s="59">
        <f>F147</f>
        <v>0.1241</v>
      </c>
      <c r="G169" s="136">
        <f>G147</f>
        <v>456.08657359417606</v>
      </c>
      <c r="H169" s="4"/>
      <c r="I169" s="5"/>
      <c r="J169" s="5"/>
      <c r="K169" s="5"/>
    </row>
    <row r="170" spans="1:11" s="1" customFormat="1" ht="13.5" customHeight="1">
      <c r="A170" s="120" t="s">
        <v>117</v>
      </c>
      <c r="B170" s="58" t="s">
        <v>118</v>
      </c>
      <c r="C170" s="58"/>
      <c r="D170" s="58"/>
      <c r="E170" s="58"/>
      <c r="F170" s="61">
        <f>F162</f>
        <v>0</v>
      </c>
      <c r="G170" s="136">
        <f>G162</f>
        <v>0</v>
      </c>
      <c r="H170" s="4"/>
      <c r="I170" s="5"/>
      <c r="J170" s="5"/>
      <c r="K170" s="5"/>
    </row>
    <row r="171" spans="1:11" s="1" customFormat="1" ht="13.5" customHeight="1">
      <c r="A171" s="102"/>
      <c r="B171" s="82" t="s">
        <v>94</v>
      </c>
      <c r="C171" s="82"/>
      <c r="D171" s="82"/>
      <c r="E171" s="82"/>
      <c r="F171" s="103">
        <f>F169</f>
        <v>0.1241</v>
      </c>
      <c r="G171" s="104">
        <f>G169+G170</f>
        <v>456.08657359417606</v>
      </c>
      <c r="H171" s="4"/>
      <c r="I171" s="5"/>
      <c r="J171" s="5"/>
      <c r="K171" s="5"/>
    </row>
    <row r="172" spans="1:11" ht="14.25" customHeight="1">
      <c r="A172" s="5"/>
      <c r="B172" s="5"/>
      <c r="C172" s="5"/>
      <c r="D172" s="5"/>
      <c r="E172" s="5"/>
      <c r="F172" s="5"/>
      <c r="G172" s="5"/>
      <c r="H172" s="4"/>
      <c r="I172" s="5"/>
      <c r="J172" s="5"/>
      <c r="K172" s="5"/>
    </row>
    <row r="173" spans="1:11" s="1" customFormat="1" ht="15.75" customHeight="1">
      <c r="A173" s="53" t="s">
        <v>124</v>
      </c>
      <c r="B173" s="53"/>
      <c r="C173" s="53"/>
      <c r="D173" s="53"/>
      <c r="E173" s="53"/>
      <c r="F173" s="53"/>
      <c r="G173" s="53"/>
      <c r="H173" s="4"/>
      <c r="I173" s="5"/>
      <c r="J173" s="5"/>
      <c r="K173" s="5"/>
    </row>
    <row r="174" spans="1:11" ht="14.25">
      <c r="A174" s="5"/>
      <c r="B174" s="5"/>
      <c r="C174" s="5"/>
      <c r="D174" s="5"/>
      <c r="E174" s="5"/>
      <c r="F174" s="5"/>
      <c r="G174" s="5"/>
      <c r="H174" s="4"/>
      <c r="I174" s="5"/>
      <c r="J174" s="5"/>
      <c r="K174" s="5"/>
    </row>
    <row r="175" spans="1:11" s="1" customFormat="1" ht="13.5" customHeight="1">
      <c r="A175" s="21">
        <v>5</v>
      </c>
      <c r="B175" s="21" t="s">
        <v>125</v>
      </c>
      <c r="C175" s="21"/>
      <c r="D175" s="21"/>
      <c r="E175" s="21"/>
      <c r="F175" s="21" t="s">
        <v>39</v>
      </c>
      <c r="G175" s="21"/>
      <c r="H175" s="4"/>
      <c r="I175" s="5"/>
      <c r="J175" s="5"/>
      <c r="K175" s="5"/>
    </row>
    <row r="176" spans="1:11" s="1" customFormat="1" ht="13.5" customHeight="1">
      <c r="A176" s="14" t="s">
        <v>6</v>
      </c>
      <c r="B176" s="98" t="s">
        <v>126</v>
      </c>
      <c r="C176" s="98"/>
      <c r="D176" s="98"/>
      <c r="E176" s="98"/>
      <c r="F176" s="118">
        <v>76.59</v>
      </c>
      <c r="G176" s="118"/>
      <c r="H176" s="4"/>
      <c r="I176" s="5"/>
      <c r="J176" s="5"/>
      <c r="K176" s="5"/>
    </row>
    <row r="177" spans="1:11" s="1" customFormat="1" ht="13.5" customHeight="1">
      <c r="A177" s="14" t="s">
        <v>9</v>
      </c>
      <c r="B177" s="98" t="s">
        <v>127</v>
      </c>
      <c r="C177" s="98"/>
      <c r="D177" s="98"/>
      <c r="E177" s="98"/>
      <c r="F177" s="118">
        <v>66.25</v>
      </c>
      <c r="G177" s="118"/>
      <c r="H177" s="4"/>
      <c r="I177" s="5"/>
      <c r="J177" s="5"/>
      <c r="K177" s="5"/>
    </row>
    <row r="178" spans="1:11" s="1" customFormat="1" ht="13.5" customHeight="1">
      <c r="A178" s="14" t="s">
        <v>12</v>
      </c>
      <c r="B178" s="98" t="s">
        <v>128</v>
      </c>
      <c r="C178" s="98"/>
      <c r="D178" s="98"/>
      <c r="E178" s="98"/>
      <c r="F178" s="118">
        <v>1.14</v>
      </c>
      <c r="G178" s="118"/>
      <c r="H178" s="4"/>
      <c r="I178" s="5"/>
      <c r="J178" s="5"/>
      <c r="K178" s="5"/>
    </row>
    <row r="179" spans="1:11" s="1" customFormat="1" ht="13.5" customHeight="1">
      <c r="A179" s="14" t="s">
        <v>15</v>
      </c>
      <c r="B179" s="98" t="s">
        <v>129</v>
      </c>
      <c r="C179" s="98"/>
      <c r="D179" s="98"/>
      <c r="E179" s="98"/>
      <c r="F179" s="176">
        <v>49.8</v>
      </c>
      <c r="G179" s="176"/>
      <c r="H179" s="4"/>
      <c r="I179" s="5"/>
      <c r="J179" s="5"/>
      <c r="K179" s="5"/>
    </row>
    <row r="180" spans="1:11" s="1" customFormat="1" ht="13.5" customHeight="1">
      <c r="A180" s="138"/>
      <c r="B180" s="21" t="s">
        <v>41</v>
      </c>
      <c r="C180" s="21"/>
      <c r="D180" s="21"/>
      <c r="E180" s="21"/>
      <c r="F180" s="139">
        <f>SUM(F176:F179)</f>
        <v>193.78</v>
      </c>
      <c r="G180" s="139"/>
      <c r="H180" s="4"/>
      <c r="I180" s="5"/>
      <c r="J180" s="5"/>
      <c r="K180" s="5"/>
    </row>
    <row r="181" spans="1:11" ht="14.25" customHeight="1">
      <c r="A181" s="5"/>
      <c r="B181" s="5"/>
      <c r="C181" s="5"/>
      <c r="D181" s="5"/>
      <c r="E181" s="5"/>
      <c r="F181" s="5"/>
      <c r="G181" s="5"/>
      <c r="H181" s="4"/>
      <c r="I181" s="5"/>
      <c r="J181" s="5"/>
      <c r="K181" s="5"/>
    </row>
    <row r="182" spans="1:11" s="1" customFormat="1" ht="13.5" customHeight="1">
      <c r="A182" s="78" t="s">
        <v>130</v>
      </c>
      <c r="B182" s="78"/>
      <c r="C182" s="78"/>
      <c r="D182" s="78"/>
      <c r="E182" s="78"/>
      <c r="F182" s="78"/>
      <c r="G182" s="78"/>
      <c r="H182" s="4"/>
      <c r="I182" s="5"/>
      <c r="J182" s="5"/>
      <c r="K182" s="5"/>
    </row>
    <row r="183" spans="1:11" s="1" customFormat="1" ht="14.25" customHeight="1">
      <c r="A183" s="42"/>
      <c r="B183" s="5"/>
      <c r="C183" s="5"/>
      <c r="D183" s="5"/>
      <c r="E183" s="5"/>
      <c r="F183" s="5"/>
      <c r="G183" s="5"/>
      <c r="H183" s="4"/>
      <c r="I183" s="5"/>
      <c r="J183" s="5"/>
      <c r="K183" s="5"/>
    </row>
    <row r="184" spans="1:11" s="1" customFormat="1" ht="15.75" customHeight="1">
      <c r="A184" s="140" t="s">
        <v>131</v>
      </c>
      <c r="B184" s="140"/>
      <c r="C184" s="140"/>
      <c r="D184" s="140"/>
      <c r="E184" s="140"/>
      <c r="F184" s="140"/>
      <c r="G184" s="140"/>
      <c r="H184" s="4"/>
      <c r="I184" s="5"/>
      <c r="J184" s="5"/>
      <c r="K184" s="5"/>
    </row>
    <row r="185" spans="1:11" s="1" customFormat="1" ht="14.25">
      <c r="A185" s="141"/>
      <c r="B185" s="141"/>
      <c r="C185" s="141"/>
      <c r="D185" s="141"/>
      <c r="E185" s="141"/>
      <c r="F185" s="141"/>
      <c r="G185" s="141"/>
      <c r="H185" s="4"/>
      <c r="I185" s="5"/>
      <c r="J185" s="5"/>
      <c r="K185" s="5"/>
    </row>
    <row r="186" spans="1:11" s="1" customFormat="1" ht="13.5" customHeight="1">
      <c r="A186" s="68" t="s">
        <v>132</v>
      </c>
      <c r="B186" s="68"/>
      <c r="C186" s="68"/>
      <c r="D186" s="68"/>
      <c r="E186" s="68"/>
      <c r="F186" s="68"/>
      <c r="G186" s="142">
        <f>F47+F112+G122+G171+F180</f>
        <v>4325.020268954176</v>
      </c>
      <c r="H186" s="4"/>
      <c r="I186" s="5"/>
      <c r="J186" s="5"/>
      <c r="K186" s="5"/>
    </row>
    <row r="187" spans="1:11" s="1" customFormat="1" ht="14.25" customHeight="1">
      <c r="A187" s="5"/>
      <c r="B187" s="11"/>
      <c r="C187" s="11"/>
      <c r="D187" s="11"/>
      <c r="E187" s="11"/>
      <c r="F187" s="11"/>
      <c r="G187" s="143">
        <f>G186+G189</f>
        <v>4454.770877022801</v>
      </c>
      <c r="H187" s="4"/>
      <c r="I187" s="5"/>
      <c r="J187" s="5"/>
      <c r="K187" s="5"/>
    </row>
    <row r="188" spans="1:11" s="1" customFormat="1" ht="13.5" customHeight="1">
      <c r="A188" s="51">
        <v>6</v>
      </c>
      <c r="B188" s="144" t="s">
        <v>133</v>
      </c>
      <c r="C188" s="144"/>
      <c r="D188" s="144"/>
      <c r="E188" s="144"/>
      <c r="F188" s="144" t="s">
        <v>47</v>
      </c>
      <c r="G188" s="145" t="s">
        <v>39</v>
      </c>
      <c r="H188" s="4"/>
      <c r="I188" s="5"/>
      <c r="J188" s="5"/>
      <c r="K188" s="5"/>
    </row>
    <row r="189" spans="1:11" s="1" customFormat="1" ht="13.5" customHeight="1">
      <c r="A189" s="146" t="s">
        <v>6</v>
      </c>
      <c r="B189" s="147" t="s">
        <v>134</v>
      </c>
      <c r="C189" s="147"/>
      <c r="D189" s="147"/>
      <c r="E189" s="147"/>
      <c r="F189" s="148">
        <v>0.03</v>
      </c>
      <c r="G189" s="149">
        <f>G186*F189</f>
        <v>129.75060806862527</v>
      </c>
      <c r="H189" s="4"/>
      <c r="I189" s="5"/>
      <c r="J189" s="5"/>
      <c r="K189" s="5"/>
    </row>
    <row r="190" spans="1:11" s="1" customFormat="1" ht="13.5" customHeight="1">
      <c r="A190" s="150" t="s">
        <v>9</v>
      </c>
      <c r="B190" s="36" t="s">
        <v>135</v>
      </c>
      <c r="C190" s="36"/>
      <c r="D190" s="36"/>
      <c r="E190" s="36"/>
      <c r="F190" s="151">
        <v>0.08599</v>
      </c>
      <c r="G190" s="152">
        <f>(G186+G189)*F190</f>
        <v>383.06574771519064</v>
      </c>
      <c r="H190" s="153"/>
      <c r="I190" s="5"/>
      <c r="J190" s="5"/>
      <c r="K190" s="5"/>
    </row>
    <row r="191" spans="1:11" s="1" customFormat="1" ht="13.5" customHeight="1">
      <c r="A191" s="150" t="s">
        <v>12</v>
      </c>
      <c r="B191" s="36" t="s">
        <v>136</v>
      </c>
      <c r="C191" s="36"/>
      <c r="D191" s="36"/>
      <c r="E191" s="36"/>
      <c r="F191" s="151"/>
      <c r="G191" s="152"/>
      <c r="H191" s="4"/>
      <c r="I191" s="4"/>
      <c r="J191" s="5"/>
      <c r="K191" s="5"/>
    </row>
    <row r="192" spans="1:11" s="1" customFormat="1" ht="13.5" customHeight="1">
      <c r="A192" s="150"/>
      <c r="B192" s="36" t="s">
        <v>137</v>
      </c>
      <c r="C192" s="36"/>
      <c r="D192" s="36"/>
      <c r="E192" s="36"/>
      <c r="F192" s="151">
        <v>0.076</v>
      </c>
      <c r="G192" s="152">
        <f aca="true" t="shared" si="2" ref="G192:G194">SUM($G$186,$G$189,$G$190)/0.8575*F192</f>
        <v>428.77619064733216</v>
      </c>
      <c r="H192" s="4"/>
      <c r="I192" s="5"/>
      <c r="J192" s="5"/>
      <c r="K192" s="5"/>
    </row>
    <row r="193" spans="1:11" s="1" customFormat="1" ht="13.5" customHeight="1">
      <c r="A193" s="150"/>
      <c r="B193" s="36" t="s">
        <v>138</v>
      </c>
      <c r="C193" s="36"/>
      <c r="D193" s="36"/>
      <c r="E193" s="36"/>
      <c r="F193" s="151">
        <v>0.0165</v>
      </c>
      <c r="G193" s="152">
        <f t="shared" si="2"/>
        <v>93.08956770632871</v>
      </c>
      <c r="H193" s="4"/>
      <c r="I193" s="5"/>
      <c r="J193" s="5"/>
      <c r="K193" s="5"/>
    </row>
    <row r="194" spans="1:11" s="1" customFormat="1" ht="13.5" customHeight="1">
      <c r="A194" s="150"/>
      <c r="B194" s="36" t="s">
        <v>139</v>
      </c>
      <c r="C194" s="36"/>
      <c r="D194" s="36"/>
      <c r="E194" s="36"/>
      <c r="F194" s="151">
        <v>0.05</v>
      </c>
      <c r="G194" s="152">
        <f t="shared" si="2"/>
        <v>282.08959911008697</v>
      </c>
      <c r="H194" s="4"/>
      <c r="I194" s="5"/>
      <c r="J194" s="5"/>
      <c r="K194" s="5"/>
    </row>
    <row r="195" spans="1:11" s="1" customFormat="1" ht="13.5" customHeight="1">
      <c r="A195" s="154"/>
      <c r="B195" s="155" t="s">
        <v>41</v>
      </c>
      <c r="C195" s="155"/>
      <c r="D195" s="155"/>
      <c r="E195" s="155"/>
      <c r="F195" s="156">
        <f>SUM(F189:F194)</f>
        <v>0.25849</v>
      </c>
      <c r="G195" s="52">
        <f>SUM(G189:G194)</f>
        <v>1316.7717132475636</v>
      </c>
      <c r="H195" s="4"/>
      <c r="I195" s="5"/>
      <c r="J195" s="5"/>
      <c r="K195" s="5"/>
    </row>
    <row r="196" spans="1:11" ht="14.25" customHeight="1">
      <c r="A196" s="5"/>
      <c r="B196" s="5"/>
      <c r="C196" s="5"/>
      <c r="D196" s="5"/>
      <c r="E196" s="5"/>
      <c r="F196" s="5"/>
      <c r="G196" s="5"/>
      <c r="H196" s="4"/>
      <c r="I196" s="5"/>
      <c r="J196" s="5"/>
      <c r="K196" s="5"/>
    </row>
    <row r="197" spans="1:11" s="1" customFormat="1" ht="14.25" customHeight="1">
      <c r="A197" s="31" t="s">
        <v>140</v>
      </c>
      <c r="B197" s="31"/>
      <c r="C197" s="31"/>
      <c r="D197" s="31"/>
      <c r="E197" s="31"/>
      <c r="F197" s="31"/>
      <c r="G197" s="31"/>
      <c r="H197" s="4"/>
      <c r="I197" s="5"/>
      <c r="J197" s="5"/>
      <c r="K197" s="5"/>
    </row>
    <row r="198" spans="1:11" s="1" customFormat="1" ht="15.75" customHeight="1">
      <c r="A198" s="31" t="s">
        <v>141</v>
      </c>
      <c r="B198" s="31"/>
      <c r="C198" s="31"/>
      <c r="D198" s="31"/>
      <c r="E198" s="31"/>
      <c r="F198" s="31"/>
      <c r="G198" s="31"/>
      <c r="H198" s="4"/>
      <c r="I198" s="5"/>
      <c r="J198" s="5"/>
      <c r="K198" s="5"/>
    </row>
    <row r="199" spans="1:11" s="1" customFormat="1" ht="14.25">
      <c r="A199" s="141" t="s">
        <v>142</v>
      </c>
      <c r="B199" s="141"/>
      <c r="C199" s="141"/>
      <c r="D199" s="141"/>
      <c r="E199" s="141"/>
      <c r="F199" s="141"/>
      <c r="G199" s="141"/>
      <c r="H199" s="4"/>
      <c r="I199" s="5"/>
      <c r="J199" s="5"/>
      <c r="K199" s="5"/>
    </row>
    <row r="200" spans="1:11" s="1" customFormat="1" ht="14.25">
      <c r="A200" s="141" t="s">
        <v>143</v>
      </c>
      <c r="B200" s="141"/>
      <c r="C200" s="141"/>
      <c r="D200" s="141"/>
      <c r="E200" s="141"/>
      <c r="F200" s="141"/>
      <c r="G200" s="141"/>
      <c r="H200" s="4"/>
      <c r="I200" s="5"/>
      <c r="J200" s="5"/>
      <c r="K200" s="5"/>
    </row>
    <row r="201" spans="1:11" s="1" customFormat="1" ht="48.75" customHeight="1">
      <c r="A201" s="157" t="s">
        <v>144</v>
      </c>
      <c r="B201" s="157"/>
      <c r="C201" s="157"/>
      <c r="D201" s="157"/>
      <c r="E201" s="157"/>
      <c r="F201" s="157"/>
      <c r="G201" s="157"/>
      <c r="H201" s="4"/>
      <c r="I201" s="5"/>
      <c r="J201" s="5"/>
      <c r="K201" s="5"/>
    </row>
    <row r="202" spans="1:11" s="1" customFormat="1" ht="56.25" customHeight="1">
      <c r="A202" s="158" t="s">
        <v>145</v>
      </c>
      <c r="B202" s="158"/>
      <c r="C202" s="158"/>
      <c r="D202" s="158"/>
      <c r="E202" s="158"/>
      <c r="F202" s="158"/>
      <c r="G202" s="158"/>
      <c r="H202" s="4"/>
      <c r="I202" s="5"/>
      <c r="J202" s="5"/>
      <c r="K202" s="5"/>
    </row>
    <row r="203" spans="1:11" s="1" customFormat="1" ht="13.5" customHeight="1">
      <c r="A203" s="27" t="s">
        <v>146</v>
      </c>
      <c r="B203" s="27"/>
      <c r="C203" s="27"/>
      <c r="D203" s="27"/>
      <c r="E203" s="27"/>
      <c r="F203" s="27"/>
      <c r="G203" s="27"/>
      <c r="H203" s="4"/>
      <c r="I203" s="5"/>
      <c r="J203" s="5"/>
      <c r="K203" s="5"/>
    </row>
    <row r="204" spans="1:11" s="1" customFormat="1" ht="14.25" customHeight="1">
      <c r="A204" s="33"/>
      <c r="B204" s="33"/>
      <c r="C204" s="33"/>
      <c r="D204" s="33"/>
      <c r="E204" s="33"/>
      <c r="F204" s="33"/>
      <c r="G204" s="33"/>
      <c r="H204" s="4"/>
      <c r="I204" s="5"/>
      <c r="J204" s="5"/>
      <c r="K204" s="5"/>
    </row>
    <row r="205" spans="1:11" s="1" customFormat="1" ht="24.75" customHeight="1">
      <c r="A205" s="159"/>
      <c r="B205" s="95" t="s">
        <v>147</v>
      </c>
      <c r="C205" s="95"/>
      <c r="D205" s="95"/>
      <c r="E205" s="95"/>
      <c r="F205" s="95" t="s">
        <v>148</v>
      </c>
      <c r="G205" s="95"/>
      <c r="H205" s="4"/>
      <c r="I205" s="5"/>
      <c r="J205" s="5"/>
      <c r="K205" s="5"/>
    </row>
    <row r="206" spans="1:11" s="1" customFormat="1" ht="18.75" customHeight="1">
      <c r="A206" s="35" t="s">
        <v>6</v>
      </c>
      <c r="B206" s="36" t="s">
        <v>149</v>
      </c>
      <c r="C206" s="36"/>
      <c r="D206" s="36"/>
      <c r="E206" s="36"/>
      <c r="F206" s="160">
        <f>F47</f>
        <v>1784.4</v>
      </c>
      <c r="G206" s="160"/>
      <c r="H206" s="4"/>
      <c r="I206" s="5"/>
      <c r="J206" s="5"/>
      <c r="K206" s="5"/>
    </row>
    <row r="207" spans="1:11" s="1" customFormat="1" ht="24" customHeight="1">
      <c r="A207" s="35" t="s">
        <v>9</v>
      </c>
      <c r="B207" s="36" t="s">
        <v>150</v>
      </c>
      <c r="C207" s="36"/>
      <c r="D207" s="36"/>
      <c r="E207" s="36"/>
      <c r="F207" s="160">
        <f>F112</f>
        <v>1763.9271084800002</v>
      </c>
      <c r="G207" s="160"/>
      <c r="H207" s="4"/>
      <c r="I207" s="5"/>
      <c r="J207" s="5"/>
      <c r="K207" s="5"/>
    </row>
    <row r="208" spans="1:11" s="1" customFormat="1" ht="13.5" customHeight="1">
      <c r="A208" s="35" t="s">
        <v>12</v>
      </c>
      <c r="B208" s="36" t="s">
        <v>151</v>
      </c>
      <c r="C208" s="36"/>
      <c r="D208" s="36"/>
      <c r="E208" s="36"/>
      <c r="F208" s="160">
        <f>G122</f>
        <v>126.82658688000001</v>
      </c>
      <c r="G208" s="160"/>
      <c r="H208" s="4"/>
      <c r="I208" s="5"/>
      <c r="J208" s="5"/>
      <c r="K208" s="5"/>
    </row>
    <row r="209" spans="1:11" s="1" customFormat="1" ht="24" customHeight="1">
      <c r="A209" s="35" t="s">
        <v>15</v>
      </c>
      <c r="B209" s="36" t="s">
        <v>152</v>
      </c>
      <c r="C209" s="36"/>
      <c r="D209" s="36"/>
      <c r="E209" s="36"/>
      <c r="F209" s="160">
        <f>G171</f>
        <v>456.08657359417606</v>
      </c>
      <c r="G209" s="160"/>
      <c r="H209" s="4"/>
      <c r="I209" s="5"/>
      <c r="J209" s="5"/>
      <c r="K209" s="5"/>
    </row>
    <row r="210" spans="1:11" s="1" customFormat="1" ht="13.5" customHeight="1">
      <c r="A210" s="35" t="s">
        <v>62</v>
      </c>
      <c r="B210" s="36" t="s">
        <v>153</v>
      </c>
      <c r="C210" s="36"/>
      <c r="D210" s="36"/>
      <c r="E210" s="36"/>
      <c r="F210" s="160">
        <f>F180</f>
        <v>193.78</v>
      </c>
      <c r="G210" s="160"/>
      <c r="H210" s="4"/>
      <c r="I210" s="5"/>
      <c r="J210" s="5"/>
      <c r="K210" s="5"/>
    </row>
    <row r="211" spans="1:11" s="1" customFormat="1" ht="13.5" customHeight="1">
      <c r="A211" s="161" t="s">
        <v>154</v>
      </c>
      <c r="B211" s="161"/>
      <c r="C211" s="161"/>
      <c r="D211" s="161"/>
      <c r="E211" s="161"/>
      <c r="F211" s="115">
        <f>F206+F207+F208+F209+F210</f>
        <v>4325.020268954176</v>
      </c>
      <c r="G211" s="115"/>
      <c r="H211" s="4"/>
      <c r="I211" s="5"/>
      <c r="J211" s="5"/>
      <c r="K211" s="5"/>
    </row>
    <row r="212" spans="1:11" s="1" customFormat="1" ht="13.5" customHeight="1">
      <c r="A212" s="35" t="s">
        <v>64</v>
      </c>
      <c r="B212" s="36" t="s">
        <v>155</v>
      </c>
      <c r="C212" s="36"/>
      <c r="D212" s="36"/>
      <c r="E212" s="36"/>
      <c r="F212" s="160">
        <f>G195</f>
        <v>1316.7717132475636</v>
      </c>
      <c r="G212" s="160"/>
      <c r="H212" s="4"/>
      <c r="I212" s="5"/>
      <c r="J212" s="5"/>
      <c r="K212" s="5"/>
    </row>
    <row r="213" spans="1:11" s="1" customFormat="1" ht="13.5" customHeight="1">
      <c r="A213" s="22" t="s">
        <v>156</v>
      </c>
      <c r="B213" s="22"/>
      <c r="C213" s="22"/>
      <c r="D213" s="22"/>
      <c r="E213" s="22"/>
      <c r="F213" s="162">
        <f>F211+F212</f>
        <v>5641.791982201739</v>
      </c>
      <c r="G213" s="162"/>
      <c r="H213" s="163"/>
      <c r="I213" s="5"/>
      <c r="J213" s="5"/>
      <c r="K213" s="5"/>
    </row>
    <row r="214" spans="1:11" s="1" customFormat="1" ht="14.25" customHeight="1">
      <c r="A214" s="164"/>
      <c r="B214" s="164"/>
      <c r="C214" s="164"/>
      <c r="D214" s="164"/>
      <c r="E214" s="164"/>
      <c r="F214" s="164"/>
      <c r="G214" s="164"/>
      <c r="H214" s="4"/>
      <c r="I214" s="5"/>
      <c r="J214" s="5"/>
      <c r="K214" s="5"/>
    </row>
    <row r="215" spans="1:11" s="1" customFormat="1" ht="13.5" customHeight="1">
      <c r="A215" s="27" t="s">
        <v>157</v>
      </c>
      <c r="B215" s="27"/>
      <c r="C215" s="27"/>
      <c r="D215" s="27"/>
      <c r="E215" s="27"/>
      <c r="F215" s="27"/>
      <c r="G215" s="27"/>
      <c r="H215" s="4"/>
      <c r="I215" s="5"/>
      <c r="J215" s="5"/>
      <c r="K215" s="5"/>
    </row>
    <row r="216" spans="1:11" ht="14.25" customHeight="1">
      <c r="A216" s="5"/>
      <c r="B216" s="5"/>
      <c r="C216" s="5"/>
      <c r="D216" s="5"/>
      <c r="E216" s="5"/>
      <c r="F216" s="5"/>
      <c r="G216" s="5"/>
      <c r="H216" s="4"/>
      <c r="I216" s="5"/>
      <c r="J216" s="5"/>
      <c r="K216" s="5"/>
    </row>
    <row r="217" spans="1:11" s="1" customFormat="1" ht="45" customHeight="1">
      <c r="A217" s="21" t="s">
        <v>158</v>
      </c>
      <c r="B217" s="21"/>
      <c r="C217" s="21" t="s">
        <v>159</v>
      </c>
      <c r="D217" s="21" t="s">
        <v>160</v>
      </c>
      <c r="E217" s="21" t="s">
        <v>161</v>
      </c>
      <c r="F217" s="21" t="s">
        <v>162</v>
      </c>
      <c r="G217" s="21" t="s">
        <v>163</v>
      </c>
      <c r="H217" s="4"/>
      <c r="I217" s="5"/>
      <c r="J217" s="5"/>
      <c r="K217" s="5"/>
    </row>
    <row r="218" spans="1:11" s="1" customFormat="1" ht="54" customHeight="1">
      <c r="A218" s="14" t="s">
        <v>164</v>
      </c>
      <c r="B218" s="165">
        <f>F35</f>
        <v>0</v>
      </c>
      <c r="C218" s="166">
        <f>F213</f>
        <v>5641.791982201739</v>
      </c>
      <c r="D218" s="14">
        <v>1</v>
      </c>
      <c r="E218" s="166">
        <f>C218*D218</f>
        <v>5641.791982201739</v>
      </c>
      <c r="F218" s="167">
        <v>2</v>
      </c>
      <c r="G218" s="166">
        <f>E218*F218</f>
        <v>11283.583964403479</v>
      </c>
      <c r="H218" s="4"/>
      <c r="I218" s="5"/>
      <c r="J218" s="5"/>
      <c r="K218" s="5"/>
    </row>
    <row r="219" spans="1:11" s="1" customFormat="1" ht="13.5" customHeight="1">
      <c r="A219" s="21" t="s">
        <v>165</v>
      </c>
      <c r="B219" s="21"/>
      <c r="C219" s="21"/>
      <c r="D219" s="21"/>
      <c r="E219" s="21"/>
      <c r="F219" s="21"/>
      <c r="G219" s="168">
        <f>G218</f>
        <v>11283.583964403479</v>
      </c>
      <c r="H219" s="4"/>
      <c r="I219" s="5"/>
      <c r="J219" s="5"/>
      <c r="K219" s="5"/>
    </row>
    <row r="220" spans="1:11" ht="14.25" customHeight="1">
      <c r="A220" s="5"/>
      <c r="B220" s="5"/>
      <c r="C220" s="5"/>
      <c r="D220" s="5"/>
      <c r="E220" s="5"/>
      <c r="F220" s="5"/>
      <c r="G220" s="5"/>
      <c r="H220" s="4"/>
      <c r="I220" s="5"/>
      <c r="J220" s="5"/>
      <c r="K220" s="5"/>
    </row>
    <row r="221" spans="1:11" s="1" customFormat="1" ht="15.75" customHeight="1">
      <c r="A221" s="53" t="s">
        <v>166</v>
      </c>
      <c r="B221" s="53"/>
      <c r="C221" s="53"/>
      <c r="D221" s="53"/>
      <c r="E221" s="53"/>
      <c r="F221" s="53"/>
      <c r="G221" s="53"/>
      <c r="H221" s="4"/>
      <c r="I221" s="5"/>
      <c r="J221" s="5"/>
      <c r="K221" s="5"/>
    </row>
    <row r="222" spans="1:11" ht="14.25">
      <c r="A222" s="5"/>
      <c r="B222" s="5"/>
      <c r="C222" s="5"/>
      <c r="D222" s="5"/>
      <c r="E222" s="5"/>
      <c r="F222" s="5"/>
      <c r="G222" s="5"/>
      <c r="H222" s="4"/>
      <c r="I222" s="5"/>
      <c r="J222" s="5"/>
      <c r="K222" s="5"/>
    </row>
    <row r="223" spans="1:11" s="1" customFormat="1" ht="13.5" customHeight="1">
      <c r="A223" s="138"/>
      <c r="B223" s="21" t="s">
        <v>167</v>
      </c>
      <c r="C223" s="21"/>
      <c r="D223" s="21"/>
      <c r="E223" s="21"/>
      <c r="F223" s="21"/>
      <c r="G223" s="21"/>
      <c r="H223" s="4"/>
      <c r="I223" s="5"/>
      <c r="J223" s="5"/>
      <c r="K223" s="5"/>
    </row>
    <row r="224" spans="1:11" s="1" customFormat="1" ht="13.5" customHeight="1">
      <c r="A224" s="138"/>
      <c r="B224" s="169" t="s">
        <v>168</v>
      </c>
      <c r="C224" s="169"/>
      <c r="D224" s="169"/>
      <c r="E224" s="169"/>
      <c r="F224" s="21" t="s">
        <v>169</v>
      </c>
      <c r="G224" s="21"/>
      <c r="H224" s="4"/>
      <c r="I224" s="5"/>
      <c r="J224" s="5"/>
      <c r="K224" s="5"/>
    </row>
    <row r="225" spans="1:11" s="1" customFormat="1" ht="14.25" customHeight="1">
      <c r="A225" s="57" t="s">
        <v>6</v>
      </c>
      <c r="B225" s="170" t="s">
        <v>170</v>
      </c>
      <c r="C225" s="170"/>
      <c r="D225" s="170"/>
      <c r="E225" s="170"/>
      <c r="F225" s="171">
        <f>E218</f>
        <v>5641.791982201739</v>
      </c>
      <c r="G225" s="171"/>
      <c r="H225" s="4"/>
      <c r="I225" s="5"/>
      <c r="J225" s="5"/>
      <c r="K225" s="5"/>
    </row>
    <row r="226" spans="1:11" s="1" customFormat="1" ht="36" customHeight="1">
      <c r="A226" s="14" t="s">
        <v>9</v>
      </c>
      <c r="B226" s="170" t="s">
        <v>171</v>
      </c>
      <c r="C226" s="170"/>
      <c r="D226" s="170"/>
      <c r="E226" s="170"/>
      <c r="F226" s="171">
        <f>G219</f>
        <v>11283.583964403479</v>
      </c>
      <c r="G226" s="171"/>
      <c r="H226" s="4"/>
      <c r="I226" s="5"/>
      <c r="J226" s="5"/>
      <c r="K226" s="5"/>
    </row>
    <row r="227" spans="1:11" s="1" customFormat="1" ht="43.5" customHeight="1">
      <c r="A227" s="14" t="s">
        <v>12</v>
      </c>
      <c r="B227" s="36" t="s">
        <v>172</v>
      </c>
      <c r="C227" s="36"/>
      <c r="D227" s="36"/>
      <c r="E227" s="36"/>
      <c r="F227" s="172">
        <f>F226*12</f>
        <v>135403.00757284174</v>
      </c>
      <c r="G227" s="172"/>
      <c r="H227" s="4"/>
      <c r="I227" s="5"/>
      <c r="J227" s="5"/>
      <c r="K227" s="5"/>
    </row>
    <row r="228" spans="1:11" ht="14.25" customHeight="1">
      <c r="A228" s="5"/>
      <c r="B228" s="5"/>
      <c r="C228" s="5"/>
      <c r="D228" s="5"/>
      <c r="E228" s="5"/>
      <c r="F228" s="5"/>
      <c r="G228" s="5"/>
      <c r="H228" s="4"/>
      <c r="I228" s="5"/>
      <c r="J228" s="5"/>
      <c r="K228" s="5"/>
    </row>
    <row r="229" spans="1:11" s="1" customFormat="1" ht="14.25">
      <c r="A229" s="173" t="s">
        <v>173</v>
      </c>
      <c r="B229" s="173"/>
      <c r="C229" s="173"/>
      <c r="D229" s="173"/>
      <c r="E229" s="173"/>
      <c r="F229" s="173"/>
      <c r="G229" s="173"/>
      <c r="H229" s="4"/>
      <c r="I229" s="5"/>
      <c r="J229" s="5"/>
      <c r="K229" s="5"/>
    </row>
    <row r="230" spans="8:11" ht="14.25">
      <c r="H230" s="4"/>
      <c r="I230" s="5"/>
      <c r="J230" s="5"/>
      <c r="K230" s="5"/>
    </row>
    <row r="232" spans="1:7" ht="90.75" customHeight="1">
      <c r="A232" s="174" t="s">
        <v>174</v>
      </c>
      <c r="B232" s="174"/>
      <c r="C232" s="174"/>
      <c r="D232" s="174"/>
      <c r="E232" s="174"/>
      <c r="F232" s="174"/>
      <c r="G232" s="174"/>
    </row>
  </sheetData>
  <sheetProtection selectLockedCells="1" selectUnlockedCells="1"/>
  <mergeCells count="207">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4:G44"/>
    <mergeCell ref="B45:E45"/>
    <mergeCell ref="F45:G45"/>
    <mergeCell ref="B46:E46"/>
    <mergeCell ref="F46:G46"/>
    <mergeCell ref="A47:E47"/>
    <mergeCell ref="F47:G47"/>
    <mergeCell ref="A48:G49"/>
    <mergeCell ref="A51:G51"/>
    <mergeCell ref="A53:G53"/>
    <mergeCell ref="A54:G54"/>
    <mergeCell ref="B55:E55"/>
    <mergeCell ref="B56:E56"/>
    <mergeCell ref="B57:E57"/>
    <mergeCell ref="B58:E58"/>
    <mergeCell ref="A59:E59"/>
    <mergeCell ref="A60:G62"/>
    <mergeCell ref="A63:G64"/>
    <mergeCell ref="A66:G68"/>
    <mergeCell ref="A69:F69"/>
    <mergeCell ref="B71:E71"/>
    <mergeCell ref="B72:E72"/>
    <mergeCell ref="B73:E73"/>
    <mergeCell ref="B74:E74"/>
    <mergeCell ref="B75:E75"/>
    <mergeCell ref="B76:E76"/>
    <mergeCell ref="B77:E77"/>
    <mergeCell ref="B78:E78"/>
    <mergeCell ref="B79:E79"/>
    <mergeCell ref="A80:E80"/>
    <mergeCell ref="A82:G83"/>
    <mergeCell ref="A84:G85"/>
    <mergeCell ref="A86:G86"/>
    <mergeCell ref="A87:G87"/>
    <mergeCell ref="A89:G89"/>
    <mergeCell ref="B91:E91"/>
    <mergeCell ref="F91:G91"/>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F140"/>
    <mergeCell ref="B141:E141"/>
    <mergeCell ref="B142:E142"/>
    <mergeCell ref="B143:E143"/>
    <mergeCell ref="B144:E144"/>
    <mergeCell ref="B145:E145"/>
    <mergeCell ref="B146:E146"/>
    <mergeCell ref="B147:E147"/>
    <mergeCell ref="A149:G150"/>
    <mergeCell ref="A151:G151"/>
    <mergeCell ref="A152:G152"/>
    <mergeCell ref="A153:G153"/>
    <mergeCell ref="A154:G154"/>
    <mergeCell ref="A155:G155"/>
    <mergeCell ref="A156:G156"/>
    <mergeCell ref="A158:G158"/>
    <mergeCell ref="B160:E160"/>
    <mergeCell ref="B161:E161"/>
    <mergeCell ref="A162:E162"/>
    <mergeCell ref="A163:G164"/>
    <mergeCell ref="A166:G166"/>
    <mergeCell ref="A167:G167"/>
    <mergeCell ref="B168:E168"/>
    <mergeCell ref="B169:E169"/>
    <mergeCell ref="B170:E170"/>
    <mergeCell ref="B171:E171"/>
    <mergeCell ref="A173:G173"/>
    <mergeCell ref="B175:E175"/>
    <mergeCell ref="F175:G175"/>
    <mergeCell ref="B176:E176"/>
    <mergeCell ref="F176:G176"/>
    <mergeCell ref="B177:E177"/>
    <mergeCell ref="F177:G177"/>
    <mergeCell ref="B178:E178"/>
    <mergeCell ref="F178:G178"/>
    <mergeCell ref="B179:E179"/>
    <mergeCell ref="F179:G179"/>
    <mergeCell ref="B180:E180"/>
    <mergeCell ref="F180:G180"/>
    <mergeCell ref="A182:G182"/>
    <mergeCell ref="A184:G184"/>
    <mergeCell ref="A186:F186"/>
    <mergeCell ref="B188:E188"/>
    <mergeCell ref="B189:E189"/>
    <mergeCell ref="B190:E190"/>
    <mergeCell ref="B191:E191"/>
    <mergeCell ref="B192:E192"/>
    <mergeCell ref="B193:E193"/>
    <mergeCell ref="B194:E194"/>
    <mergeCell ref="B195:E195"/>
    <mergeCell ref="A197:G197"/>
    <mergeCell ref="A198:G198"/>
    <mergeCell ref="A201:G201"/>
    <mergeCell ref="A202:G202"/>
    <mergeCell ref="A203:G203"/>
    <mergeCell ref="B205:E205"/>
    <mergeCell ref="F205:G205"/>
    <mergeCell ref="B206:E206"/>
    <mergeCell ref="F206:G206"/>
    <mergeCell ref="B207:E207"/>
    <mergeCell ref="F207:G207"/>
    <mergeCell ref="B208:E208"/>
    <mergeCell ref="F208:G208"/>
    <mergeCell ref="B209:E209"/>
    <mergeCell ref="F209:G209"/>
    <mergeCell ref="B210:E210"/>
    <mergeCell ref="F210:G210"/>
    <mergeCell ref="A211:E211"/>
    <mergeCell ref="F211:G211"/>
    <mergeCell ref="B212:E212"/>
    <mergeCell ref="F212:G212"/>
    <mergeCell ref="A213:E213"/>
    <mergeCell ref="F213:G213"/>
    <mergeCell ref="A215:G215"/>
    <mergeCell ref="A217:B217"/>
    <mergeCell ref="A219:F219"/>
    <mergeCell ref="A221:G221"/>
    <mergeCell ref="B223:G223"/>
    <mergeCell ref="B224:E224"/>
    <mergeCell ref="F224:G224"/>
    <mergeCell ref="B225:E225"/>
    <mergeCell ref="F225:G225"/>
    <mergeCell ref="B226:E226"/>
    <mergeCell ref="F226:G226"/>
    <mergeCell ref="B227:E227"/>
    <mergeCell ref="F227:G227"/>
    <mergeCell ref="A229:G229"/>
    <mergeCell ref="A232:G232"/>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7.xml><?xml version="1.0" encoding="utf-8"?>
<worksheet xmlns="http://schemas.openxmlformats.org/spreadsheetml/2006/main" xmlns:r="http://schemas.openxmlformats.org/officeDocument/2006/relationships">
  <dimension ref="A1:G10"/>
  <sheetViews>
    <sheetView tabSelected="1" workbookViewId="0" topLeftCell="A1">
      <selection activeCell="L12" sqref="L12"/>
    </sheetView>
  </sheetViews>
  <sheetFormatPr defaultColWidth="9.00390625" defaultRowHeight="14.25"/>
  <cols>
    <col min="1" max="1" width="27.50390625" style="0" customWidth="1"/>
    <col min="3" max="3" width="11.625" style="0" customWidth="1"/>
    <col min="4" max="4" width="12.50390625" style="0" customWidth="1"/>
    <col min="5" max="5" width="15.75390625" style="0" customWidth="1"/>
    <col min="6" max="6" width="18.625" style="0" customWidth="1"/>
    <col min="7" max="7" width="11.125" style="0" customWidth="1"/>
  </cols>
  <sheetData>
    <row r="1" spans="1:6" ht="14.25">
      <c r="A1" s="177" t="s">
        <v>187</v>
      </c>
      <c r="B1" s="177"/>
      <c r="C1" s="177"/>
      <c r="D1" s="177"/>
      <c r="E1" s="177"/>
      <c r="F1" s="177"/>
    </row>
    <row r="2" spans="1:6" ht="14.25">
      <c r="A2" s="177"/>
      <c r="B2" s="177"/>
      <c r="C2" s="177"/>
      <c r="D2" s="177"/>
      <c r="E2" s="177"/>
      <c r="F2" s="177"/>
    </row>
    <row r="3" spans="1:6" ht="45">
      <c r="A3" s="178" t="s">
        <v>188</v>
      </c>
      <c r="B3" s="179" t="s">
        <v>189</v>
      </c>
      <c r="C3" s="180" t="s">
        <v>190</v>
      </c>
      <c r="D3" s="180" t="s">
        <v>191</v>
      </c>
      <c r="E3" s="180" t="s">
        <v>192</v>
      </c>
      <c r="F3" s="180" t="s">
        <v>193</v>
      </c>
    </row>
    <row r="4" spans="1:6" ht="15.75">
      <c r="A4" s="181">
        <f>'Auxiliar de Pedreiro '!B226</f>
        <v>0</v>
      </c>
      <c r="B4" s="182">
        <v>2</v>
      </c>
      <c r="C4" s="183">
        <f>'Auxiliar de Pedreiro '!E226</f>
        <v>4781.41288368497</v>
      </c>
      <c r="D4" s="183">
        <f aca="true" t="shared" si="0" ref="D4:D9">C4*12</f>
        <v>57376.954604219645</v>
      </c>
      <c r="E4" s="183">
        <f aca="true" t="shared" si="1" ref="E4:E9">B4*C4</f>
        <v>9562.82576736994</v>
      </c>
      <c r="F4" s="183">
        <f aca="true" t="shared" si="2" ref="F4:F9">E4*12</f>
        <v>114753.90920843929</v>
      </c>
    </row>
    <row r="5" spans="1:6" ht="15.75">
      <c r="A5" s="184">
        <f>'Auxiliar de Manutenção Pred'!B218</f>
        <v>0</v>
      </c>
      <c r="B5" s="182">
        <v>1</v>
      </c>
      <c r="C5" s="183">
        <f>'Auxiliar de Manutenção Pred'!E218</f>
        <v>4657.762862238822</v>
      </c>
      <c r="D5" s="183">
        <f t="shared" si="0"/>
        <v>55893.154346865864</v>
      </c>
      <c r="E5" s="183">
        <f t="shared" si="1"/>
        <v>4657.762862238822</v>
      </c>
      <c r="F5" s="183">
        <f t="shared" si="2"/>
        <v>55893.154346865864</v>
      </c>
    </row>
    <row r="6" spans="1:6" ht="15.75">
      <c r="A6" s="184">
        <f>'Eletricista Predial'!B219</f>
        <v>0</v>
      </c>
      <c r="B6" s="182">
        <v>1</v>
      </c>
      <c r="C6" s="183">
        <f>'Eletricista Predial'!E219</f>
        <v>8033.623886516021</v>
      </c>
      <c r="D6" s="183">
        <f t="shared" si="0"/>
        <v>96403.48663819226</v>
      </c>
      <c r="E6" s="183">
        <f t="shared" si="1"/>
        <v>8033.623886516021</v>
      </c>
      <c r="F6" s="183">
        <f t="shared" si="2"/>
        <v>96403.48663819226</v>
      </c>
    </row>
    <row r="7" spans="1:6" ht="15.75">
      <c r="A7" s="184">
        <f>Encanador!B218</f>
        <v>0</v>
      </c>
      <c r="B7" s="182">
        <v>1</v>
      </c>
      <c r="C7" s="183">
        <f>Encanador!E218</f>
        <v>6174.622495739932</v>
      </c>
      <c r="D7" s="183">
        <f t="shared" si="0"/>
        <v>74095.46994887918</v>
      </c>
      <c r="E7" s="183">
        <f t="shared" si="1"/>
        <v>6174.622495739932</v>
      </c>
      <c r="F7" s="183">
        <f t="shared" si="2"/>
        <v>74095.46994887918</v>
      </c>
    </row>
    <row r="8" spans="1:6" ht="15.75">
      <c r="A8" s="184">
        <f>Jardineiro!B218</f>
        <v>0</v>
      </c>
      <c r="B8" s="182">
        <v>2</v>
      </c>
      <c r="C8" s="185">
        <f>Jardineiro!E218</f>
        <v>5142.517740216384</v>
      </c>
      <c r="D8" s="183">
        <f t="shared" si="0"/>
        <v>61710.21288259661</v>
      </c>
      <c r="E8" s="186">
        <f t="shared" si="1"/>
        <v>10285.035480432767</v>
      </c>
      <c r="F8" s="183">
        <f t="shared" si="2"/>
        <v>123420.42576519321</v>
      </c>
    </row>
    <row r="9" spans="1:6" ht="15.75">
      <c r="A9" s="184">
        <f>Pedreiro!B218</f>
        <v>0</v>
      </c>
      <c r="B9" s="182">
        <v>2</v>
      </c>
      <c r="C9" s="185">
        <f>Pedreiro!E218</f>
        <v>5641.791982201739</v>
      </c>
      <c r="D9" s="183">
        <f t="shared" si="0"/>
        <v>67701.50378642087</v>
      </c>
      <c r="E9" s="186">
        <f t="shared" si="1"/>
        <v>11283.583964403479</v>
      </c>
      <c r="F9" s="183">
        <f t="shared" si="2"/>
        <v>135403.00757284174</v>
      </c>
    </row>
    <row r="10" spans="1:7" ht="18.75">
      <c r="A10" s="187"/>
      <c r="B10" s="188"/>
      <c r="C10" s="189"/>
      <c r="D10" s="190"/>
      <c r="E10" s="191">
        <f>SUM(E4:E9)</f>
        <v>49997.45445670096</v>
      </c>
      <c r="F10" s="192">
        <f>SUM(F4:F9)</f>
        <v>599969.4534804116</v>
      </c>
      <c r="G10" s="193"/>
    </row>
  </sheetData>
  <sheetProtection selectLockedCells="1" selectUnlockedCells="1"/>
  <mergeCells count="1">
    <mergeCell ref="A1:F2"/>
  </mergeCells>
  <printOptions/>
  <pageMargins left="0.5118055555555556" right="0.5118055555555556"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Marcelinho</dc:creator>
  <cp:keywords/>
  <dc:description/>
  <cp:lastModifiedBy/>
  <cp:lastPrinted>2022-06-14T17:27:28Z</cp:lastPrinted>
  <dcterms:created xsi:type="dcterms:W3CDTF">2022-06-14T18:11:58Z</dcterms:created>
  <dcterms:modified xsi:type="dcterms:W3CDTF">2022-06-22T15:36:33Z</dcterms:modified>
  <cp:category/>
  <cp:version/>
  <cp:contentType/>
  <cp:contentStatus/>
  <cp:revision>4</cp:revision>
</cp:coreProperties>
</file>