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4"/>
  </bookViews>
  <sheets>
    <sheet name="Quadro Resumo" sheetId="1" r:id="rId1"/>
    <sheet name="Aux de Agropecuária" sheetId="2" r:id="rId2"/>
    <sheet name="Aux de Cozinha" sheetId="3" r:id="rId3"/>
    <sheet name="Cozinheiro" sheetId="4" r:id="rId4"/>
    <sheet name="Jardineiro" sheetId="5" r:id="rId5"/>
    <sheet name="Motorista" sheetId="6" r:id="rId6"/>
    <sheet name="Porteiro" sheetId="7" r:id="rId7"/>
    <sheet name="Recepcionista" sheetId="8" r:id="rId8"/>
    <sheet name="Zelador" sheetId="9" r:id="rId9"/>
    <sheet name="Fardamento" sheetId="10" r:id="rId10"/>
    <sheet name="Materiais e Equipamentos" sheetId="11" r:id="rId11"/>
    <sheet name="Diárias _ Motorista" sheetId="12" r:id="rId12"/>
    <sheet name="Hora Extra 50%" sheetId="13" r:id="rId13"/>
    <sheet name="Hora Extra 75%" sheetId="14" r:id="rId14"/>
    <sheet name="Hora Extra 100%" sheetId="15" r:id="rId15"/>
    <sheet name="Adicional Noturno 25%" sheetId="16" r:id="rId16"/>
  </sheets>
  <definedNames/>
  <calcPr fullCalcOnLoad="1"/>
</workbook>
</file>

<file path=xl/sharedStrings.xml><?xml version="1.0" encoding="utf-8"?>
<sst xmlns="http://schemas.openxmlformats.org/spreadsheetml/2006/main" count="3677" uniqueCount="438">
  <si>
    <t>PROPOSTA DE PREÇOS</t>
  </si>
  <si>
    <t>APRESENTAÇÃO DE PROPOSTA DE PREÇOS</t>
  </si>
  <si>
    <t>1.</t>
  </si>
  <si>
    <t>DADOS DA EMPRESA</t>
  </si>
  <si>
    <t>2.</t>
  </si>
  <si>
    <t>OBJETO - SERVIÇO A SER EXECUTADO</t>
  </si>
  <si>
    <t xml:space="preserve">Contratação de serviços continuados de Apoio Administrativo com disponibilidade de mão de obra de Regime de dedicação exclusiva para atender o campus Santa Maria da Boa Vista do IFSertãoPE, conforme condições, quantidades e exigências estabelecidas neste Edital e seus anexos. </t>
  </si>
  <si>
    <t>I – QUADRO RESUMO DAS PLANILHAS - ESTIMATIVA DE CONTRATAÇÃO</t>
  </si>
  <si>
    <t>ITEM</t>
  </si>
  <si>
    <t xml:space="preserve"> DESCRIÇÃO/
ESPECIFICAÇÃO </t>
  </si>
  <si>
    <t>Quant.</t>
  </si>
  <si>
    <t>VALOR UNITÁRIO DO POSTO</t>
  </si>
  <si>
    <t>VALOR ANUAL DO POSTO</t>
  </si>
  <si>
    <t>VALOR TOTAL MENSAL</t>
  </si>
  <si>
    <t>VALOR TOTAL ANUAL</t>
  </si>
  <si>
    <t>Auxiliar de Agropecuária</t>
  </si>
  <si>
    <t>Auxiliar de Cozinha</t>
  </si>
  <si>
    <t>Cozinheiro</t>
  </si>
  <si>
    <t>Jardineiro</t>
  </si>
  <si>
    <t>Motorista Rodoviário</t>
  </si>
  <si>
    <t>Porteiro</t>
  </si>
  <si>
    <t>Recepcionista</t>
  </si>
  <si>
    <t>Zelador</t>
  </si>
  <si>
    <t>II - CUSTO DOS SERVIÇOS EXTRAORDINÁRIOS ESTIMADOS</t>
  </si>
  <si>
    <t>Quant. De Postos</t>
  </si>
  <si>
    <t>Quant. Anual Por Posto</t>
  </si>
  <si>
    <t>Quant. Total Anual</t>
  </si>
  <si>
    <t>VALOR UNITÁRIO</t>
  </si>
  <si>
    <t>Diárias de Motorista</t>
  </si>
  <si>
    <t>-</t>
  </si>
  <si>
    <t xml:space="preserve">Hora Extra 50% – Posto de motorista </t>
  </si>
  <si>
    <t xml:space="preserve">Hora Extra 75% – Posto de motorista </t>
  </si>
  <si>
    <t xml:space="preserve">Hora Extra 100% – Posto de motorista </t>
  </si>
  <si>
    <t xml:space="preserve">Adicional Noturno 25% – Posto de motorista </t>
  </si>
  <si>
    <t>VALOR GLOBAL DA PROPOSTA ( I + II )</t>
  </si>
  <si>
    <t xml:space="preserve">PLANILHA BASE LICITATÓRIA –  IFSERTÃOPE – GRUPO 10 – CAMPUS SANTA MARIA DA BOA VISTA </t>
  </si>
  <si>
    <t>MODELO DE PLANILHA DE CUSTOS E FORMAÇÃO DE PREÇOS</t>
  </si>
  <si>
    <t>Nº Processo:</t>
  </si>
  <si>
    <t>Licitação Nº:</t>
  </si>
  <si>
    <t>Dia __/__/__ às __:__ horas</t>
  </si>
  <si>
    <t>DISCRIMINAÇÃO DOS SERVIÇOS (DADOS REFERENTES À CONTRATAÇÃO)</t>
  </si>
  <si>
    <t>A</t>
  </si>
  <si>
    <t>Data de apresentação da proposta (dia/mês/ano)</t>
  </si>
  <si>
    <t>XX/XX/XXXX</t>
  </si>
  <si>
    <t>B</t>
  </si>
  <si>
    <t>Município/UF</t>
  </si>
  <si>
    <t>Santa Maria da Boa Vista</t>
  </si>
  <si>
    <t>C</t>
  </si>
  <si>
    <t>Ano Acordo, Convenção ou Sentença Normativa em Dissídio Coletivo</t>
  </si>
  <si>
    <t>CCT 2022/2022 – PE000091/2022</t>
  </si>
  <si>
    <t>D</t>
  </si>
  <si>
    <t>Nº de meses de execução contratual</t>
  </si>
  <si>
    <t>IDENTIFICAÇÃO DO SERVIÇO</t>
  </si>
  <si>
    <t>Tipo de Serviço</t>
  </si>
  <si>
    <t>Unidade de Medida</t>
  </si>
  <si>
    <t> Quantidade total a contratar (em função da unidade de medida)</t>
  </si>
  <si>
    <t>Apoio Administrativo</t>
  </si>
  <si>
    <t>Posto – Auxiliar de Agropecuária (44 horas semanais)</t>
  </si>
  <si>
    <t>02 Posto</t>
  </si>
  <si>
    <t>Nota (1) - Esta tabela poderá ser adaptada às características do serviço contratado, inclusive no que concerne às rubricas e suas respectivas provisões e/ou estimativas, desde que haja justificativa.</t>
  </si>
  <si>
    <t>Nota (2)- As provisões constantes desta planilha poderão ser necessárias quando se tratar de determinados serviços que prescindam da dedicação exclusiva dos trabalhadores da contratada para com a administração.</t>
  </si>
  <si>
    <t>1. MÓDULOS</t>
  </si>
  <si>
    <t>Mão de obra</t>
  </si>
  <si>
    <t>Mão de obra vinculada à execução contratual</t>
  </si>
  <si>
    <t>Dados para composição dos custos referente à mão de obra</t>
  </si>
  <si>
    <t>Tipo de serviço (mesmo serviço com características distintas)</t>
  </si>
  <si>
    <t>Classificação Brasileira de Ocupações (CBO)</t>
  </si>
  <si>
    <t>6210-05</t>
  </si>
  <si>
    <t>Salário Normativo da Categoria Profissional</t>
  </si>
  <si>
    <t>Data base da categoria (dia/mês/ano)</t>
  </si>
  <si>
    <t>Nota 1: Deverá ser elaborado um quadro para cada tipo de serviço.</t>
  </si>
  <si>
    <t>Nota 2: A planilha será calculada considerando o valor mensal do empregado.</t>
  </si>
  <si>
    <t> MÓDULO 1 :   COMPOSIÇÃO DA REMUNERAÇÃO</t>
  </si>
  <si>
    <t>Composição da Remuneração</t>
  </si>
  <si>
    <t>Valor (R$)</t>
  </si>
  <si>
    <t>Salário Base</t>
  </si>
  <si>
    <t>Total</t>
  </si>
  <si>
    <t>Nota 1: O Módulo 1 refere-se ao valor mensal devido ao empregado pela prestação do serviço no período de 12 meses.</t>
  </si>
  <si>
    <t>Módulo 2 - Encargos e Benefícios Anuais, Mensais e Diários</t>
  </si>
  <si>
    <t>Submódulo 2.1 - 13º (décimo terceiro) Salário, Férias e Adicional de Férias</t>
  </si>
  <si>
    <t>2.1</t>
  </si>
  <si>
    <t>13º (décimo terceiro) Salário, Férias e Adicional de Férias</t>
  </si>
  <si>
    <t>%</t>
  </si>
  <si>
    <t>13 º (décimo terceiro) Salário</t>
  </si>
  <si>
    <t>Férias</t>
  </si>
  <si>
    <t>Adicional de férias</t>
  </si>
  <si>
    <t>Nota 1: Como a planilha de custos e formação de preços é calculada mensalmente, provisiona-se proporcionalmente 1/12 (um doze avos) dos valores referentes a gratificação natalina, férias e adicional de férias.</t>
  </si>
  <si>
    <t>Nota 2: O adicional de férias contido no Submódulo 2.1 corresponde a 1/3 (um terço) da remuneração que por sua vez é divido por 12 (doze) conforme Nota 1 acima.</t>
  </si>
  <si>
    <t>Submódulo 2.2 - Encargos Previdenciários (GPS), Fundo de Garantia por Tempo de Serviço (FGTS) e outras contribuições.</t>
  </si>
  <si>
    <t> Base de cálculo submódulo 2.2 = Módulo 1 + Submódulo 2.1</t>
  </si>
  <si>
    <t>2.2</t>
  </si>
  <si>
    <t>GPS, FGTS e outras contribuições</t>
  </si>
  <si>
    <t>Percentual (%)</t>
  </si>
  <si>
    <t>INSS</t>
  </si>
  <si>
    <t>Salário Educação</t>
  </si>
  <si>
    <t>SAT</t>
  </si>
  <si>
    <t>SESC OU SESI</t>
  </si>
  <si>
    <t>E</t>
  </si>
  <si>
    <t>SENAI - SENAC</t>
  </si>
  <si>
    <t>F</t>
  </si>
  <si>
    <t>SEBRAE</t>
  </si>
  <si>
    <t>G</t>
  </si>
  <si>
    <t>INCRA</t>
  </si>
  <si>
    <t>H</t>
  </si>
  <si>
    <t>FGTS</t>
  </si>
  <si>
    <t>Nota 1: Os percentuais dos encargos previdenciários, do FGTS e demais contribuições são aqueles estabelecidos pela legislação vigente.</t>
  </si>
  <si>
    <t>Nota 2: O SAT a depender do grau de risco do serviço irá variar entre 1%, para risco leve, de 2%, para risco médio, e de 3% de risco grave.</t>
  </si>
  <si>
    <t>Nota 3: O Fator Acidentário de Prevenção – FAP é um multiplicador no qual a alíquota do SAT poderá ser reduzida, em até cinquenta por cento, ou aumentada, em  até cem por cento (O Multiplicador FAP vai de 0,5 a 2), portanto o item C – SAT pode variar de 0,5% a 6%</t>
  </si>
  <si>
    <t>Nota 4: Esses percentuais incidem sobre o Módulo 1 + Submódulo 2.1.</t>
  </si>
  <si>
    <t>Submódulo 2.3 - Benefícios Mensais e Diários.</t>
  </si>
  <si>
    <t>2.3</t>
  </si>
  <si>
    <t>Benefícios Mensais e Diários</t>
  </si>
  <si>
    <t>Transporte</t>
  </si>
  <si>
    <t>Auxílio Refeição/Alimentação (22 x 8,42 conforme Cláusula Nona CCT 91/2022)</t>
  </si>
  <si>
    <t>Assistência Médica e Familiar  (conforme Cláusula Décima Terceira CCT 91/2022)</t>
  </si>
  <si>
    <t>Cesta Básica (conforme Cláusula Décima Primeira CCT 91/2022)</t>
  </si>
  <si>
    <t>Nota 1: O valor informado deverá ser o custo real do benefício (descontado o valor eventualmente pago pelo empregado).</t>
  </si>
  <si>
    <t>Nota 2: Observar a previsão dos benefícios contidos em Acordos, Convenções e Dissídios Coletivos de Trabalho e atentar-se ao disposto no art. 6º desta Instrução Normativa,</t>
  </si>
  <si>
    <t>Nota 3: Os valores do Auxílio Alimentação poderão ser reduzidos em 20%, caso a empresa comprove inscrição no PAT (Programa de Alimentação do Trabalhador).</t>
  </si>
  <si>
    <t>Quadro Resumo do Módulo 2 - Encargos e Benefícios anuais, mensais e diários</t>
  </si>
  <si>
    <t>Encargos e Benefícios Anuais, Mensais e Diários</t>
  </si>
  <si>
    <t>Módulo 3 -  Provisão para Rescisão</t>
  </si>
  <si>
    <t>Provisão para Rescisão</t>
  </si>
  <si>
    <t>Aviso prévio indenizado</t>
  </si>
  <si>
    <t>Incidência do FGTS sobre aviso prévio indenizado</t>
  </si>
  <si>
    <t>Multa sobre FGTS  sobre o aviso prévio indenizado e trabalhado</t>
  </si>
  <si>
    <t>Aviso prévio trabalhado </t>
  </si>
  <si>
    <t>Incidência dos encargos do submódulo 2.2 sobre o Aviso Prévio Trabalhado</t>
  </si>
  <si>
    <t>TOTAL</t>
  </si>
  <si>
    <t>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</si>
  <si>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</si>
  <si>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</si>
  <si>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Módulo 4 -  Custo de Reposição do Profissional Ausente</t>
  </si>
  <si>
    <t>Nota 1: Os itens que contemplam o módulo 4 se referem ao custo dos dias trabalhados pelo repositor/substituto, quando o empregado alocado na prestação de serviço estiver ausente, conforme as previsões estabelecidas na legislação.</t>
  </si>
  <si>
    <t>Base de cálculo do Módulo 4 = Módulo 1 + Módulo 2 + Módulo 3</t>
  </si>
  <si>
    <t>Submódulo 4.1 –  Ausências Legais</t>
  </si>
  <si>
    <t>4.1</t>
  </si>
  <si>
    <t>Ausências legais</t>
  </si>
  <si>
    <t>Estimativa (em dias)</t>
  </si>
  <si>
    <t>Férias (Custo Diário * Estimativa)</t>
  </si>
  <si>
    <t>Licença paternidade</t>
  </si>
  <si>
    <t>Acidente de trabalho</t>
  </si>
  <si>
    <t>Afastamento maternidade</t>
  </si>
  <si>
    <t>Outras ausências</t>
  </si>
  <si>
    <t>Nota: As alíneas “A” a “F” referem-se somente ao custo que será pago ao repositor pelos dias trabalhados quando da necessidade de substituir a mão de obra alocada na prestação do serviço.</t>
  </si>
  <si>
    <r>
      <rPr>
        <b/>
        <sz val="10"/>
        <color indexed="8"/>
        <rFont val="Arial"/>
        <family val="2"/>
      </rPr>
      <t>Férias:</t>
    </r>
    <r>
      <rPr>
        <sz val="10"/>
        <color indexed="8"/>
        <rFont val="Arial"/>
        <family val="2"/>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</si>
  <si>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sz val="10"/>
        <color indexed="8"/>
        <rFont val="Arial"/>
        <family val="2"/>
      </rPr>
      <t>Ausências Legais:</t>
    </r>
    <r>
      <rPr>
        <sz val="10"/>
        <color indexed="8"/>
        <rFont val="Arial"/>
        <family val="2"/>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</si>
  <si>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sz val="10"/>
        <color indexed="8"/>
        <rFont val="Arial"/>
        <family val="2"/>
      </rPr>
      <t xml:space="preserve">Licença Paternidade: </t>
    </r>
    <r>
      <rPr>
        <sz val="10"/>
        <color indexed="8"/>
        <rFont val="Arial"/>
        <family val="2"/>
      </rPr>
      <t xml:space="preserve">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</si>
  <si>
    <r>
      <rPr>
        <b/>
        <sz val="10"/>
        <color indexed="8"/>
        <rFont val="Arial"/>
        <family val="2"/>
      </rPr>
      <t>Acidente de Trabalho:</t>
    </r>
    <r>
      <rPr>
        <sz val="10"/>
        <color indexed="8"/>
        <rFont val="Arial"/>
        <family val="2"/>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</si>
  <si>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rPr>
        <b/>
        <sz val="10"/>
        <color indexed="8"/>
        <rFont val="Arial"/>
        <family val="2"/>
      </rPr>
      <t xml:space="preserve">Afastamento Maternidade: </t>
    </r>
    <r>
      <rPr>
        <sz val="10"/>
        <color indexed="8"/>
        <rFont val="Arial"/>
        <family val="2"/>
      </rPr>
      <t xml:space="preserve">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</si>
  <si>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sz val="10"/>
        <color indexed="8"/>
        <rFont val="Arial"/>
        <family val="2"/>
      </rPr>
      <t xml:space="preserve">Licença saúde: </t>
    </r>
    <r>
      <rPr>
        <sz val="10"/>
        <color indexed="8"/>
        <rFont val="Arial"/>
        <family val="2"/>
      </rPr>
      <t xml:space="preserve">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 </t>
    </r>
  </si>
  <si>
    <t>Submódulo 4.2 – Intrajornada</t>
  </si>
  <si>
    <t>4.2</t>
  </si>
  <si>
    <t>Intrajornada</t>
  </si>
  <si>
    <t>Substituto na cobertura de Intervalo para repouso ou alimentação</t>
  </si>
  <si>
    <t>Toral</t>
  </si>
  <si>
    <t>Nota: Quando houver a necessidade de reposição de um empregado durante sua ausência nos casos de intervalo para repouso ou alimentação deve-se contemplar o Submódulo 4.2.</t>
  </si>
  <si>
    <t>Quadro Resumo do Módulo 4 - Custo de Reposição do Profissional Ausente</t>
  </si>
  <si>
    <t>Custo de Reposição do Profissional Ausente</t>
  </si>
  <si>
    <t>Módulo 5 - Insumos Diversos</t>
  </si>
  <si>
    <t>Insumos Diversos</t>
  </si>
  <si>
    <t>Uniformes</t>
  </si>
  <si>
    <t>Materiais</t>
  </si>
  <si>
    <t>Equipamentos</t>
  </si>
  <si>
    <t>Outros (EPI)</t>
  </si>
  <si>
    <t>Nota: Valores mensais estimados por empregado.</t>
  </si>
  <si>
    <t> MÓDULO 6 - CUSTOS INDIRETOS, TRIBUTOS E LUCRO</t>
  </si>
  <si>
    <t>Base de cálculo do Módulo 6 = Módulo 1 + Módulo 2 + Módulo 3 + Módulo 4 + Módulo 5.</t>
  </si>
  <si>
    <t>Custos Indiretos, Tributos e Lucro</t>
  </si>
  <si>
    <t>Custos Indiretos</t>
  </si>
  <si>
    <t>Lucro</t>
  </si>
  <si>
    <t>Tributos</t>
  </si>
  <si>
    <t>C.1. Tributos Federais (Cofins)</t>
  </si>
  <si>
    <t>C.2. Tributos Federais (Pis)</t>
  </si>
  <si>
    <t>C.3. Tributos Municipais (ISS)</t>
  </si>
  <si>
    <t>Nota (1): Custos Indiretos, Tributos e Lucro por empregado.</t>
  </si>
  <si>
    <t>Nota (2): O valor referente a tributos é obtido aplicando-se o percentual sobre o valor do faturamento.</t>
  </si>
  <si>
    <t>Nota (3): As alíquotas de PIS 1,65% e COFINS 7,60% estão calculadas para o Regime de Lucro Real</t>
  </si>
  <si>
    <t>Nota (4): As alíquotas de Regime de Lucro Presumido são PIS 0,65% e COFINS 3%.</t>
  </si>
  <si>
    <t>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</si>
  <si>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</si>
  <si>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2. QUADRO RESUMO DO CUSTO POR EMPREGADO</t>
  </si>
  <si>
    <t>Mão de obra vinculada à execução contratual (valor por empregado)</t>
  </si>
  <si>
    <t>(R$)</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</si>
  <si>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</si>
  <si>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</si>
  <si>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</si>
  <si>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</si>
  <si>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</si>
  <si>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 + E)</t>
  </si>
  <si>
    <t>Módulo 6 – Custos Indiretos, Tributos e Lucro</t>
  </si>
  <si>
    <t>Valor total por empregado</t>
  </si>
  <si>
    <t>3. QUADRO RESUMO DO VALOR MENSAL DOS SERVIÇOS</t>
  </si>
  <si>
    <t>Tipo de serviço (A)</t>
  </si>
  <si>
    <t>Valor proposto por empregado (B)</t>
  </si>
  <si>
    <t>Qtde de empregados por posto ( C )</t>
  </si>
  <si>
    <t>Valor proposto por posto (D) = (B x C)</t>
  </si>
  <si>
    <t>Qtde de postos (E)</t>
  </si>
  <si>
    <t>Valor Mensal do serviço (F)=(DXE)</t>
  </si>
  <si>
    <t>I</t>
  </si>
  <si>
    <t>VALOR MENSAL DOS SERVIÇOS (I)</t>
  </si>
  <si>
    <t>4. QUADRO DEMONSTRATIVO DO VALOR GLOBAL DA PROPOSTA</t>
  </si>
  <si>
    <t>VALOR GLOBAL DA PROPOSTA</t>
  </si>
  <si>
    <t>DESCRIÇÃO</t>
  </si>
  <si>
    <t>VALOR (R$)</t>
  </si>
  <si>
    <t xml:space="preserve">Valor proposto por unidade de medida </t>
  </si>
  <si>
    <t>Valor mensal do serviço</t>
  </si>
  <si>
    <t>Valor global da proposta
(Valor mensal do serviço multiplicado pelo número de meses do contrato).</t>
  </si>
  <si>
    <t>Nota: Informar o valor da unidade de medida por tipo de serviço.</t>
  </si>
  <si>
    <t>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</si>
  <si>
    <t>Posto – Auxiliar de Cozinha (44 horas semanais)</t>
  </si>
  <si>
    <t>5135-05</t>
  </si>
  <si>
    <t>Posto – Cozinheiro (a) (44 horas semanais)</t>
  </si>
  <si>
    <t>01 Posto</t>
  </si>
  <si>
    <t>5132-05</t>
  </si>
  <si>
    <t>Posto – Jardineiro (44 horas semanais)</t>
  </si>
  <si>
    <t>6220-10</t>
  </si>
  <si>
    <t>PE001120/2021</t>
  </si>
  <si>
    <t>Posto – Motorista Rodoviário (44 horas semanais)</t>
  </si>
  <si>
    <t>7824-05</t>
  </si>
  <si>
    <t>Auxílio Refeição/Alimentação (Cláusula décima segunda CCT 1120/2021)</t>
  </si>
  <si>
    <t>Assistência Médica e Familiar  </t>
  </si>
  <si>
    <t>Banco de empregos e qualificação (Cláusula vigésima primeira CCT 1120/2021)</t>
  </si>
  <si>
    <t>Posto – Porteiro (44 horas semanais)</t>
  </si>
  <si>
    <t>5174-10</t>
  </si>
  <si>
    <t>Posto – Recepcionista (44 horas semanais)</t>
  </si>
  <si>
    <t>4221-05</t>
  </si>
  <si>
    <t>Posto – Zelador (44 horas semanais)</t>
  </si>
  <si>
    <t>03 Posto</t>
  </si>
  <si>
    <t>5141-20</t>
  </si>
  <si>
    <t>PLANILHA DE PREÇO MÉDIO DE REFERÊNCIA: FARDAMENTOS</t>
  </si>
  <si>
    <t>CAMPUS SANTA MARIA DA BOA VISTA</t>
  </si>
  <si>
    <t>Tipo de Posto</t>
  </si>
  <si>
    <t>Número de Postos</t>
  </si>
  <si>
    <t>Quantidade de Empregados</t>
  </si>
  <si>
    <r>
      <rPr>
        <b/>
        <sz val="12"/>
        <color indexed="8"/>
        <rFont val="Arial"/>
        <family val="2"/>
      </rPr>
      <t xml:space="preserve">Auxiliar de Agropecuária </t>
    </r>
    <r>
      <rPr>
        <sz val="12"/>
        <color indexed="8"/>
        <rFont val="Arial"/>
        <family val="2"/>
      </rPr>
      <t>– CBO 6210-05 – Carga horária de 44 horas semanais</t>
    </r>
  </si>
  <si>
    <r>
      <rPr>
        <b/>
        <sz val="12"/>
        <color indexed="8"/>
        <rFont val="Arial"/>
        <family val="2"/>
      </rPr>
      <t xml:space="preserve">Auxiliar de Cozinha </t>
    </r>
    <r>
      <rPr>
        <sz val="12"/>
        <color indexed="8"/>
        <rFont val="Arial"/>
        <family val="2"/>
      </rPr>
      <t>– CBO 5135-05 – Carga horária de 44 horas semanais</t>
    </r>
  </si>
  <si>
    <r>
      <rPr>
        <b/>
        <sz val="12"/>
        <color indexed="8"/>
        <rFont val="Arial"/>
        <family val="2"/>
      </rPr>
      <t xml:space="preserve">Cozinheiro </t>
    </r>
    <r>
      <rPr>
        <sz val="12"/>
        <color indexed="8"/>
        <rFont val="Arial"/>
        <family val="2"/>
      </rPr>
      <t>– CBO 5132-05 – Carga horária de 44 horas semanais</t>
    </r>
  </si>
  <si>
    <r>
      <rPr>
        <b/>
        <sz val="12"/>
        <color indexed="8"/>
        <rFont val="Arial"/>
        <family val="2"/>
      </rPr>
      <t xml:space="preserve">Jardineiro </t>
    </r>
    <r>
      <rPr>
        <sz val="12"/>
        <color indexed="8"/>
        <rFont val="Arial"/>
        <family val="2"/>
      </rPr>
      <t>– CBO 6220-10 – Carga horária de 44 horas semanais</t>
    </r>
  </si>
  <si>
    <r>
      <rPr>
        <b/>
        <sz val="12"/>
        <color indexed="8"/>
        <rFont val="Arial"/>
        <family val="2"/>
      </rPr>
      <t xml:space="preserve">Motorista </t>
    </r>
    <r>
      <rPr>
        <sz val="12"/>
        <color indexed="8"/>
        <rFont val="Arial"/>
        <family val="2"/>
      </rPr>
      <t>– CBO 7824-05 – Carga horária de 44 horas semanais</t>
    </r>
  </si>
  <si>
    <r>
      <rPr>
        <b/>
        <sz val="12"/>
        <color indexed="8"/>
        <rFont val="Arial"/>
        <family val="2"/>
      </rPr>
      <t xml:space="preserve">Porteiro </t>
    </r>
    <r>
      <rPr>
        <sz val="12"/>
        <color indexed="8"/>
        <rFont val="Arial"/>
        <family val="2"/>
      </rPr>
      <t>– CBO 5174-10 – Carga horária de 44 horas semanais</t>
    </r>
  </si>
  <si>
    <r>
      <rPr>
        <b/>
        <sz val="12"/>
        <color indexed="8"/>
        <rFont val="Arial"/>
        <family val="2"/>
      </rPr>
      <t xml:space="preserve">Recepcionista </t>
    </r>
    <r>
      <rPr>
        <sz val="12"/>
        <color indexed="8"/>
        <rFont val="Arial"/>
        <family val="2"/>
      </rPr>
      <t>– CBO 4221-05 – Carga horária de 44 horas semanais</t>
    </r>
  </si>
  <si>
    <r>
      <rPr>
        <b/>
        <sz val="12"/>
        <color indexed="8"/>
        <rFont val="Arial"/>
        <family val="2"/>
      </rPr>
      <t xml:space="preserve">Zelador </t>
    </r>
    <r>
      <rPr>
        <sz val="12"/>
        <color indexed="8"/>
        <rFont val="Arial"/>
        <family val="2"/>
      </rPr>
      <t>– CBO 5141-20 – Carga horária de 44 horas semanais</t>
    </r>
  </si>
  <si>
    <t xml:space="preserve">
Totais</t>
  </si>
  <si>
    <t xml:space="preserve">
12</t>
  </si>
  <si>
    <t xml:space="preserve">Fardamentos Completo por Posto – Auxiliar de Agropecuária
</t>
  </si>
  <si>
    <t>Item</t>
  </si>
  <si>
    <t>Descrição</t>
  </si>
  <si>
    <t>Unidade</t>
  </si>
  <si>
    <t>Qtd. Máxima
Ano
(A)</t>
  </si>
  <si>
    <t>Valor 
Unitário
Estimado
(B)</t>
  </si>
  <si>
    <t>Valor 
Total 
Ano
C = (A x B)</t>
  </si>
  <si>
    <t>Valor 
Unitário
Mês
D = (C / 12)</t>
  </si>
  <si>
    <t>Calça elástico em tecido Oxford.</t>
  </si>
  <si>
    <t>Camisas em tecido Oxford, mangas curtas com logomarca da empresa.</t>
  </si>
  <si>
    <t>Camisa UV de mangas longas de cor clara, TECIDO: poliamida com elastano.</t>
  </si>
  <si>
    <t>Botina de segurança, solado antiderrapante.</t>
  </si>
  <si>
    <t>Par</t>
  </si>
  <si>
    <t>Galocha impermeável de cano alto, solado antiderrapante.</t>
  </si>
  <si>
    <t xml:space="preserve">
VALOR TOTAL MENSAL POR POSTO</t>
  </si>
  <si>
    <t xml:space="preserve">Fardamentos Completo por Posto – Posto Auxiliar de Cozinha
</t>
  </si>
  <si>
    <t>Qtd. Máxima
Ano
(A)</t>
  </si>
  <si>
    <t>Valor 
Total 
Ano
C = (A x B)</t>
  </si>
  <si>
    <t>Valor 
Unitário
Mês
D = (C / 12)</t>
  </si>
  <si>
    <t>Camisa gola careca, 100% algodão de cor clara, de mangas curtas.</t>
  </si>
  <si>
    <t>Camisa com Botões frontais, Decote em V, manga curta. Tecido com algodão e elastano de cor clara e que permita adequada respirabilidade, com a logomarca da empresa prestadora dos serviços no canto superior esquerdo e que contenha o telefone desta.</t>
  </si>
  <si>
    <t>Calça, com elástico na cintura, de cor clara, em tecido brim em algodão com elastano, de boa qualidade. Ou saia (até no joelho) para colaboradoras com tecido igual ao descrito para a calça contendo zíper.</t>
  </si>
  <si>
    <t>Par de meias 100% algodão, cor branco</t>
  </si>
  <si>
    <t>Bota impermeável e antiderrapante, branca, em material emborrachado e leve.</t>
  </si>
  <si>
    <t>Toucas De Tela Rede Para Cozinha Unissex</t>
  </si>
  <si>
    <t>Avental multiuso de napa ou material, tipo lona, cor clara, tamanho compatível com a estatura do prestador.</t>
  </si>
  <si>
    <t xml:space="preserve">VALOR TOTAL MENSAL POR POSTO
</t>
  </si>
  <si>
    <t xml:space="preserve">Fardamentos Completo por Posto – Posto Cozinheiro
</t>
  </si>
  <si>
    <t xml:space="preserve">Fardamentos Completo por Posto – Jardineiro
</t>
  </si>
  <si>
    <t xml:space="preserve">Fardamentos Completo por Posto – Motorista Rodoviário ou de veículos leves
</t>
  </si>
  <si>
    <t>Camisa estilo social em tecido, (não transparente), gola com entretela, Tecido: algodão, Composição:73%, algodão, 23%, poliéster, 4% elastano, com mangas curtas, cores claras, e logomarca da empresa prestadora dos serviços no lado superior esquerdo e que contenha o telefone desta.</t>
  </si>
  <si>
    <t>Calça tipo esporte fino, na cor preta, em tecido oxfordine com elastano, de boa qualidade, com zíper.</t>
  </si>
  <si>
    <t xml:space="preserve">Par de meias </t>
  </si>
  <si>
    <t>Sapato social preto com ou sem cadarços.</t>
  </si>
  <si>
    <t>Jaqueta confeccionada em nylon com forração e manta têxtil e tecido 100% poliéster, com gola normal ou gola padre, bolsos laterais e fechamento com zíper de nylon simples ou coberto. Logotipo bordado no peito, contendo nome da empresa contratada e número de contato. Cores preta, marinho. *Para ser utilizada em viagens institucionais.</t>
  </si>
  <si>
    <t xml:space="preserve">Fardamentos Completo por Trabalhador – Porteiro
</t>
  </si>
  <si>
    <t>Camisa de mangas curtas, tecido 100% algodão para homens. Para mulheres: camisa modelo feminino no mesmo tecido e cor, com emblema da empresa e transcrição no bolso.</t>
  </si>
  <si>
    <t xml:space="preserve">Fardamentos Completo por Posto – Recepcionista
</t>
  </si>
  <si>
    <t>Calça e/ou saia (até no joelho) Tipo esporte fino, na cor preta, em tecido oxfordine com elastano, de boa qualidade, com zíper.</t>
  </si>
  <si>
    <t>Blazer com botão frontal, tipo esporte fino, na cor preta, em tecido oxfordine com elastano, de boa qualidade para colaborador do sexo feminino.</t>
  </si>
  <si>
    <t>Sapato na cor preta, de boa qualidade, salto médio, tipo scarpin ou estilo boneca.</t>
  </si>
  <si>
    <t xml:space="preserve">Fardamentos Completo por Posto – Zelador
</t>
  </si>
  <si>
    <t>Calçado ocupacional de uso profissional, tipo bota PVC cano curto, impermeável, inteiro polimérico, confeccionado em policloreto de vinila (PVC), com resistência química, sistema de absorção de energia no solado com propriedades antiderrapantes</t>
  </si>
  <si>
    <t>PLANILHA DE PREÇO MÉDIO DE REFERÊNCIA: Materiais e Equipamentos em Geral</t>
  </si>
  <si>
    <r>
      <rPr>
        <sz val="11"/>
        <color indexed="8"/>
        <rFont val="Arial"/>
        <family val="2"/>
      </rPr>
      <t xml:space="preserve">
</t>
    </r>
    <r>
      <rPr>
        <b/>
        <sz val="12"/>
        <color indexed="8"/>
        <rFont val="Arial"/>
        <family val="2"/>
      </rPr>
      <t xml:space="preserve">Auxiliar de Agropecuária </t>
    </r>
    <r>
      <rPr>
        <sz val="12"/>
        <color indexed="8"/>
        <rFont val="Arial"/>
        <family val="2"/>
      </rPr>
      <t>– CBO 6210-05 – Carga horária de 44 horas semanais</t>
    </r>
  </si>
  <si>
    <r>
      <rPr>
        <sz val="11"/>
        <color indexed="8"/>
        <rFont val="Arial"/>
        <family val="2"/>
      </rPr>
      <t xml:space="preserve">
</t>
    </r>
    <r>
      <rPr>
        <b/>
        <sz val="12"/>
        <color indexed="8"/>
        <rFont val="Arial"/>
        <family val="2"/>
      </rPr>
      <t xml:space="preserve">Auxiliar de Cozinha </t>
    </r>
    <r>
      <rPr>
        <sz val="12"/>
        <color indexed="8"/>
        <rFont val="Arial"/>
        <family val="2"/>
      </rPr>
      <t>– CBO 5135-05 – Carga horária de 44 horas semanais</t>
    </r>
  </si>
  <si>
    <r>
      <rPr>
        <sz val="11"/>
        <color indexed="8"/>
        <rFont val="Arial"/>
        <family val="2"/>
      </rPr>
      <t xml:space="preserve">
</t>
    </r>
    <r>
      <rPr>
        <b/>
        <sz val="12"/>
        <color indexed="8"/>
        <rFont val="Arial"/>
        <family val="2"/>
      </rPr>
      <t xml:space="preserve">Cozinheiro </t>
    </r>
    <r>
      <rPr>
        <sz val="12"/>
        <color indexed="8"/>
        <rFont val="Arial"/>
        <family val="2"/>
      </rPr>
      <t>– CBO 5132-05 – Carga horária de 44 horas semanais</t>
    </r>
  </si>
  <si>
    <r>
      <rPr>
        <sz val="11"/>
        <color indexed="8"/>
        <rFont val="Arial"/>
        <family val="2"/>
      </rPr>
      <t xml:space="preserve">
</t>
    </r>
    <r>
      <rPr>
        <b/>
        <sz val="12"/>
        <color indexed="8"/>
        <rFont val="Arial"/>
        <family val="2"/>
      </rPr>
      <t xml:space="preserve">Jardineiro </t>
    </r>
    <r>
      <rPr>
        <sz val="12"/>
        <color indexed="8"/>
        <rFont val="Arial"/>
        <family val="2"/>
      </rPr>
      <t>– CBO 6220-10 – Carga horária de 44 horas semanais</t>
    </r>
  </si>
  <si>
    <r>
      <rPr>
        <sz val="11"/>
        <color indexed="8"/>
        <rFont val="Arial"/>
        <family val="2"/>
      </rPr>
      <t xml:space="preserve">
</t>
    </r>
    <r>
      <rPr>
        <b/>
        <sz val="12"/>
        <color indexed="8"/>
        <rFont val="Arial"/>
        <family val="2"/>
      </rPr>
      <t xml:space="preserve">Zelador </t>
    </r>
    <r>
      <rPr>
        <sz val="12"/>
        <color indexed="8"/>
        <rFont val="Arial"/>
        <family val="2"/>
      </rPr>
      <t>– CBO 5141-20 – Carga horária de 44 horas semanais</t>
    </r>
  </si>
  <si>
    <t xml:space="preserve">
09</t>
  </si>
  <si>
    <t>MATERIAIS</t>
  </si>
  <si>
    <t xml:space="preserve">Posto: Auxiliar de Agropecuária (Quantidade de trabalhadores: 02)
</t>
  </si>
  <si>
    <t>Valor 
Mensal Por Posto
E = (D / 2)</t>
  </si>
  <si>
    <t>Máscaras descartáveis</t>
  </si>
  <si>
    <t>Caixa com 50 unidades</t>
  </si>
  <si>
    <t>Protetor solar contra radiação UVA e UVB; FP UVA 24 (ampla proteção UVA / UVB) uvb 60, formulação Oil Free, água resistente, levemente perfumado, loção emulsionada, hipoarlêgenico. Uso profissional, para peles fototipo 1 a 6, aplicado a cada 6h, testado dermatologicamente; Atende à RDC 30/2012 ANVISA</t>
  </si>
  <si>
    <t>Litro</t>
  </si>
  <si>
    <t>Enxada com cabo de 1,30 m</t>
  </si>
  <si>
    <t>Alavanca</t>
  </si>
  <si>
    <t>Facão 18”</t>
  </si>
  <si>
    <t>Facão 14”</t>
  </si>
  <si>
    <t>Foice com cabo</t>
  </si>
  <si>
    <t>Chibanca com cabo</t>
  </si>
  <si>
    <t>Ciscador com cabo</t>
  </si>
  <si>
    <t>Pá com bico com cabo</t>
  </si>
  <si>
    <t>Pá quadrada com cabo</t>
  </si>
  <si>
    <t>Escavadeira articulada com cabo</t>
  </si>
  <si>
    <t>Pedra esmeril</t>
  </si>
  <si>
    <t>Balde Plástico de 10 litros com alça de metal</t>
  </si>
  <si>
    <t xml:space="preserve">
VALOR TOTAL ESTIMADO POR POSTO</t>
  </si>
  <si>
    <t>EPI’s</t>
  </si>
  <si>
    <t>Valor 
Mensal Por Posto
E= (D / 2)</t>
  </si>
  <si>
    <t>Protetor auricular</t>
  </si>
  <si>
    <t>Óculos de proteção</t>
  </si>
  <si>
    <t>Máscara com filtro</t>
  </si>
  <si>
    <t>Boné árabe</t>
  </si>
  <si>
    <t>Luva de raspa de couro</t>
  </si>
  <si>
    <t>Luva de algodão</t>
  </si>
  <si>
    <t>EQUIPAMENTOS PARA POSTO AUXILIAR DE AGROPECUÁRIA (COM DEPRECIAÇÃO: 120 MESES)</t>
  </si>
  <si>
    <t>Valor 
Unitário
Mês
D = (C / 120)</t>
  </si>
  <si>
    <r>
      <rPr>
        <sz val="10"/>
        <color indexed="8"/>
        <rFont val="Arial"/>
        <family val="2"/>
      </rPr>
      <t>Carrinho de mão pneu maciço</t>
    </r>
    <r>
      <rPr>
        <b/>
        <sz val="10"/>
        <color indexed="8"/>
        <rFont val="Arial"/>
        <family val="2"/>
      </rPr>
      <t xml:space="preserve"> (*)</t>
    </r>
  </si>
  <si>
    <t xml:space="preserve">
VALOR TOTAL MENSAL POR POSTO (ITENS COM DEPRECIAÇÃO 120 MESES)</t>
  </si>
  <si>
    <t xml:space="preserve">
VALOR TOTAL MENSAL POR POSTO (Todos os Equipamentos)</t>
  </si>
  <si>
    <t>*Para efeito de cálculo deste equipamento, levar em consideração a relação da vida útil e depreciação deste, como também a possibilidade de duração do contrato em até 60 meses.</t>
  </si>
  <si>
    <t xml:space="preserve">Posto: Auxiliar de Cozinha (Quantidade de Trabalhadores: 02)
</t>
  </si>
  <si>
    <t>Máscaras faciais descartáveis</t>
  </si>
  <si>
    <t>Caixa com 100 unidades</t>
  </si>
  <si>
    <t>Detergente neutro (sem fragrância), utilizado para higienização de superfícies (piso) em indústria de alimentos e cozinha industriais.</t>
  </si>
  <si>
    <t>Litros</t>
  </si>
  <si>
    <t>Detergente líquido antisséptico para as mãos sem fragrância</t>
  </si>
  <si>
    <t>Álcool em gel a 70% antisséptico para as mãos sem fragrância</t>
  </si>
  <si>
    <t>Hipoclorito de sódio a 2% para desinfecção de alimentos, superfícies, equipamentos e utensílios</t>
  </si>
  <si>
    <t>Pares de luvas plásticas transparentes descartáveis para manipulação de alimentos.</t>
  </si>
  <si>
    <t>Pacote com 50 unidades</t>
  </si>
  <si>
    <t>Toucas descartáveis brancas sanfonadas, material TNT.</t>
  </si>
  <si>
    <t>Pacote com 100 unidades</t>
  </si>
  <si>
    <t>Fibraço (fibra de limpeza sintética, macia e não risca), para higienização de panelas.</t>
  </si>
  <si>
    <t>Pacote com 04 unidades</t>
  </si>
  <si>
    <t>Pano multiuso descartável (bobina)</t>
  </si>
  <si>
    <t>Metros</t>
  </si>
  <si>
    <t>Vassoura de nylon</t>
  </si>
  <si>
    <t>Rodo</t>
  </si>
  <si>
    <t>Baldes grandes</t>
  </si>
  <si>
    <t>Bucha dupla face de lavar pratos, composta por manta não tecido, de fibras sintéticas, unidas com resina á prova d' água, impregnada com material abrasivo e aderida a espuma de poliuretano. Medidas: 110 mm x 75 mm x 20 mm</t>
  </si>
  <si>
    <t>Bobina de filme PVC para envolver alimentos de 100m</t>
  </si>
  <si>
    <t>Papel toalha branco interfolhado não reciclado</t>
  </si>
  <si>
    <t>Bobina de saco plástico, picotadas, com 100 unidades, com capacidade para 3 Kg</t>
  </si>
  <si>
    <t>Avental em PVC</t>
  </si>
  <si>
    <t xml:space="preserve">Posto: Cozinheiro (Quantidade de Trabalhadores: 01)
</t>
  </si>
  <si>
    <t>Valor 
Mensal Por Posto
E= (D / 1)</t>
  </si>
  <si>
    <t xml:space="preserve">Posto: Jardineiro (Quantidade de Trabalhadores: 01)
</t>
  </si>
  <si>
    <t>Valor 
Mensal Por Posto
E = (D / 1)</t>
  </si>
  <si>
    <t>Adubo foliar</t>
  </si>
  <si>
    <t>Saco de nylon para apanhar grama</t>
  </si>
  <si>
    <t>Vassoura de piaçava com cabo</t>
  </si>
  <si>
    <t>Baldes plásticos 10 litros com alça de metal</t>
  </si>
  <si>
    <t>Saco de uréia 50 kg</t>
  </si>
  <si>
    <t xml:space="preserve">Cloreto de potássio </t>
  </si>
  <si>
    <t>Kg</t>
  </si>
  <si>
    <t>Fertilizante sólido 10-10-10</t>
  </si>
  <si>
    <t>Óleo mineral</t>
  </si>
  <si>
    <t>Esterco de bode curtido</t>
  </si>
  <si>
    <t>m³</t>
  </si>
  <si>
    <t>Gasolina para máquina de cortar grama</t>
  </si>
  <si>
    <t>Fertilizante 6-24-12</t>
  </si>
  <si>
    <t xml:space="preserve">Protetor solar contra radiação UVA e UVB; FP UVA 24 (ampla proteção UVA/UVB) uvb 60, formulação Oil Free, água resistente, levemente perfumado, loção emulsionada, hipoarlêgenico. Uso profissional, para peles fototipo 1 a 6, aplicado a cada 6h, testado dermatologicamente; Atende à RDC 30/2012 ANVISA. </t>
  </si>
  <si>
    <t>Enxadas com cabo 3”</t>
  </si>
  <si>
    <t>Facões 18”</t>
  </si>
  <si>
    <t>Facões 14”</t>
  </si>
  <si>
    <t>Pá de bico com cabo</t>
  </si>
  <si>
    <t>Tesoura para poda de árvores altas articulada com cabo grande</t>
  </si>
  <si>
    <t>Tesoura grande para corte de grama</t>
  </si>
  <si>
    <t>Tesoura de poda para jardim</t>
  </si>
  <si>
    <t>Pedra esmeril para amolar</t>
  </si>
  <si>
    <t>Kit de ferramentas para jardim (ancinho, enxadeco, pazinha, Sancho e escarificador)</t>
  </si>
  <si>
    <t>Kit</t>
  </si>
  <si>
    <t>Mangueira transparente 150 m e de ¾”</t>
  </si>
  <si>
    <t>Mangueira perfurada preta para irrigação 200 m</t>
  </si>
  <si>
    <t>Pulverizador Costal 20 litros</t>
  </si>
  <si>
    <t>Faca 7”</t>
  </si>
  <si>
    <t>Extensão de 40m com cabo grosso emborrachado para evitar superaquecimento, 2,5mm</t>
  </si>
  <si>
    <t>Botas de couro</t>
  </si>
  <si>
    <t>Protetores auricular</t>
  </si>
  <si>
    <t>Luva de Borracha</t>
  </si>
  <si>
    <t>Máscaras com filtro</t>
  </si>
  <si>
    <t>Botas de borracha cano longo</t>
  </si>
  <si>
    <t>Traje completo para aplicação de inseticida</t>
  </si>
  <si>
    <t>EQUIPAMENTOS PARA POSTO JARDINEIRO (COM DEPRECIAÇÃO: 120 MESES)</t>
  </si>
  <si>
    <t xml:space="preserve">Roçadeira lateral a Gasolina igual ou acima de 43cc para uso em jardins ou espaços com grama (*) </t>
  </si>
  <si>
    <t xml:space="preserve">VALOR TOTAL MENSAL POR POSTO (ITENS COM DEPRECIAÇÃO 120 MESES)
</t>
  </si>
  <si>
    <t xml:space="preserve">Posto: Zelador (Quantidade de Trabalhadores: 03)
</t>
  </si>
  <si>
    <t>Valor 
Mensal Por Posto
E = (D / 3)</t>
  </si>
  <si>
    <t>Enxadas com cabo 3” de 130 cm</t>
  </si>
  <si>
    <t>Rastelo com cabo</t>
  </si>
  <si>
    <t>Ancinho com cano</t>
  </si>
  <si>
    <t>Cinta Lombar Faixa P/ Proteção Coluna Costas Para Carregar Peso</t>
  </si>
  <si>
    <t>Bota antiderrapante</t>
  </si>
  <si>
    <t>Luva de Algodão</t>
  </si>
  <si>
    <t>Bota de borracha cano longo</t>
  </si>
  <si>
    <t>Diárias/Ano</t>
  </si>
  <si>
    <t>Auxílio Refeição/Alimentação</t>
  </si>
  <si>
    <t>Banco de empregos e qualificação</t>
  </si>
  <si>
    <t>Outros (DIÁRIAS)</t>
  </si>
  <si>
    <t>Valor proposto por diária (B)</t>
  </si>
  <si>
    <t>Qtde de diárias por ano ( C )</t>
  </si>
  <si>
    <t>Valor Anual do serviço (D) D = B x C</t>
  </si>
  <si>
    <t>VALOR ANUAL DOS SERVIÇOS (I)</t>
  </si>
  <si>
    <t>Valor global da proposta.</t>
  </si>
  <si>
    <t>Nota (1): Conforme alínea G da Cláusula Décima Segunda da CCT PE001119/2021, os motoristas, quando em trabalho interno, farão jus ao ticket alimentação ou vale refeição de, no mínimo, R$15,00. Esse valor está provisionado na planilha de composição de custos mensal da categoria de Motorista, portanto, é imprescindível, quando do pagamento da diária, haver o desconto do valor referente ao dia que não houve trabalho interno, evitando assim, pagamento em duplicidade do reembolso referente ao Almoço.</t>
  </si>
  <si>
    <r>
      <rPr>
        <sz val="10"/>
        <color indexed="8"/>
        <rFont val="Arial"/>
        <family val="2"/>
      </rPr>
      <t>Nota (2): A diária para motorista será remunerada quando estes profissionais precisarem se deslocar acima de 50 km (cinquenta quilômetros) de distância da sede onde fazem sua prestação dos serviços, bem como ser necessário a sua pernoite durante seu deslocamento para outra localidade, conforme Cláusula Décima Segunda - Reembolso de Despesas, alíneas "a, b e c" da CCT</t>
    </r>
    <r>
      <rPr>
        <b/>
        <sz val="10"/>
        <color indexed="10"/>
        <rFont val="Arial"/>
        <family val="0"/>
      </rPr>
      <t xml:space="preserve"> </t>
    </r>
    <r>
      <rPr>
        <sz val="10"/>
        <color indexed="8"/>
        <rFont val="Arial"/>
        <family val="2"/>
      </rPr>
      <t>PE001120/2021, levando-se em consideração o somatório dos seguintes reembolsos para formação do valor da diária: a) Almoço: R$ 19,50 ( deslocamento acima de 50 km) + b) Jantar = R$ 19,50 ( deslocamento acima de 50 km) + c) Pernoite = R$</t>
    </r>
    <r>
      <rPr>
        <b/>
        <sz val="10"/>
        <color indexed="10"/>
        <rFont val="Arial"/>
        <family val="0"/>
      </rPr>
      <t xml:space="preserve"> </t>
    </r>
    <r>
      <rPr>
        <sz val="10"/>
        <color indexed="8"/>
        <rFont val="Arial"/>
        <family val="2"/>
      </rPr>
      <t>31,50 ( quando for necessário dormir fora da sua sede da prestação dos serviços).</t>
    </r>
  </si>
  <si>
    <t>Nota (3): O valor máximo aceitável pela Administração da DIÁRIA para o Posto de Motorista será calculado em planilha de custos e formação de preços a partir dos valores previstos na respectiva convenção coletiva de trabalho mais os custos indiretos e lucro, bem como, os tributos que incidem para emissão da nota fiscal após a devida prestação dos serviços, levando em consideração o regime de tributação de cada licitante.</t>
  </si>
  <si>
    <t>Horas/Ano</t>
  </si>
  <si>
    <t>Adicional de Hora Extra</t>
  </si>
  <si>
    <t>Valor proposto Horas Extras (B)</t>
  </si>
  <si>
    <t>Qtde de horas extras por posto/ano ( C )</t>
  </si>
  <si>
    <t>Valor Anual por Posto(D = B x C)</t>
  </si>
  <si>
    <t>Valor Anual do Serviço (F)=(DXE)</t>
  </si>
  <si>
    <t>Hora Extra 50% Motorista Rodoviário</t>
  </si>
  <si>
    <t>Valor Anual por posto</t>
  </si>
  <si>
    <t>Nota (1): Conforme Cláusula Décima Quarta, Alíneas “a”, “b” e “d” da CCT PE001119/2021.As duas primeiras horas extras para os motoristas e ajudantes serão remuneradas com o adicional de 50% (cinquenta por cento), A terceira e a quarta horas extras para os motoristas será remunerada com o adicional de 75%(setenta e cinco por cento) e As horas extras trabalhadas em dias de folgas, domingos e feriados serão remuneradas com adicional de 100% (cem por cento).</t>
  </si>
  <si>
    <t>Nota (2): O valor máximo aceitável pela Administração da HORA - EXTRA será calculado em planilha de custos e formação de preços, tendo como base o piso salarial bruto da respetiva categoria profissional mais os encargos sociais, trabalhista e previdenciários, bem como, os seus custos indiretos e lucro, além dos tributos que incidem para emissão da nota fiscal após a devida prestação dos serviços, levando em consideração o regime de tributação de cada licitante.</t>
  </si>
  <si>
    <t>Nota (3): Os cálculos levam em consideração que, segundo levantamento do Campus Petrolina, as horas-extras são de caráter eventual, portanto, não causando reflexo nas demais verbas trabalhistas como 13° Salário, Férias e Rescisão.</t>
  </si>
  <si>
    <t>Hora Extra 75% Motorista Rodoviário</t>
  </si>
  <si>
    <t>Hora Extra 100% Motorista Rodoviário</t>
  </si>
  <si>
    <t>Nota (1): Conforme Cláusula Décima Quarta, Alíneas “a”, “b” e “d” da CCT PE001120/2021.As duas primeiras horas extras para os motoristas e ajudantes serão remuneradas com o adicional de 50% (cinquenta por cento), A terceira e a quarta horas extras para os motoristas será remunerada com o adicional de 75%(setenta e cinco por cento) e As horas extras trabalhadas em dias de folgas, domingos e feriados serão remuneradas com adicional de 100% (cem por cento).</t>
  </si>
  <si>
    <t>Adicional Hora Noturna</t>
  </si>
  <si>
    <t xml:space="preserve">Banco de empregos e qualificação </t>
  </si>
  <si>
    <t>Valor proposto Adicional Hora Noturna (B)</t>
  </si>
  <si>
    <t>Qtde de horas noturnas por posto/ano ( C )</t>
  </si>
  <si>
    <t>Valor Anual dos serviços (F)=(DXE)</t>
  </si>
  <si>
    <t>Adicional Hora Noturna 25% Motorista Rodoviário</t>
  </si>
  <si>
    <r>
      <rPr>
        <sz val="10"/>
        <color indexed="8"/>
        <rFont val="Arial"/>
        <family val="2"/>
      </rPr>
      <t>Nota (1): O empregado fará jus ao recebimento de adicional de 25% (vinte e cinco por cento) sobre as horas efetivamente trabalhadas no horário compreendido entre 22:00 (vinte e duas) horas e 05:00 (cinco )horas da manhã do dia seguinte, calculado o referido adicional noturno sobre o seu salário base, conforme Cláusula Décima Sétima da CCT</t>
    </r>
    <r>
      <rPr>
        <b/>
        <sz val="10"/>
        <color indexed="10"/>
        <rFont val="Arial"/>
        <family val="0"/>
      </rPr>
      <t xml:space="preserve"> </t>
    </r>
    <r>
      <rPr>
        <sz val="10"/>
        <color indexed="8"/>
        <rFont val="Arial"/>
        <family val="2"/>
      </rPr>
      <t>PE001119/2021.</t>
    </r>
  </si>
  <si>
    <t>Nota (2): Os cálculos levam em consideração que, segundo levantamento do Campus Serra Talhada, o Adicional de Hora Noturna é de caráter eventual, portanto, não causando reflexo nas demais verbas trabalhistas como 13° Salário, Férias e Rescisão.</t>
  </si>
</sst>
</file>

<file path=xl/styles.xml><?xml version="1.0" encoding="utf-8"?>
<styleSheet xmlns="http://schemas.openxmlformats.org/spreadsheetml/2006/main">
  <numFmts count="16">
    <numFmt numFmtId="164" formatCode="General"/>
    <numFmt numFmtId="165" formatCode="0.0000"/>
    <numFmt numFmtId="166" formatCode="&quot; R$ &quot;* #,##0.00\ ;&quot; R$ &quot;* \(#,##0.00\);&quot; R$ &quot;* \-#\ ;@\ "/>
    <numFmt numFmtId="167" formatCode="[$R$-416]\ #,##0.00;[RED]\-[$R$-416]\ #,##0.00"/>
    <numFmt numFmtId="168" formatCode="#,##0"/>
    <numFmt numFmtId="169" formatCode="&quot; R$ &quot;#,##0.00\ ;&quot; R$ (&quot;#,##0.00\);&quot; R$ -&quot;#\ ;@\ "/>
    <numFmt numFmtId="170" formatCode="&quot;R$ &quot;#,##0.00;[RED]&quot;-R$ &quot;#,##0.00"/>
    <numFmt numFmtId="171" formatCode="#,##0.00"/>
    <numFmt numFmtId="172" formatCode="dd/mm/yyyy"/>
    <numFmt numFmtId="173" formatCode="General"/>
    <numFmt numFmtId="174" formatCode="&quot; R$ &quot;* #,##0.00\ ;&quot;-R$ &quot;* #,##0.00\ ;&quot; R$ &quot;* \-#\ ;@\ "/>
    <numFmt numFmtId="175" formatCode="0.00%"/>
    <numFmt numFmtId="176" formatCode="0%"/>
    <numFmt numFmtId="177" formatCode="0.000"/>
    <numFmt numFmtId="178" formatCode="#,##0.00000"/>
    <numFmt numFmtId="179" formatCode="&quot; R$ &quot;* #,##0.00\ ;&quot;-R$ &quot;* #,##0.00\ ;&quot; R$ &quot;* \-#\ ;@"/>
  </numFmts>
  <fonts count="21">
    <font>
      <sz val="11"/>
      <color indexed="8"/>
      <name val="Arial"/>
      <family val="2"/>
    </font>
    <font>
      <sz val="10"/>
      <name val="Arial"/>
      <family val="0"/>
    </font>
    <font>
      <b/>
      <i/>
      <u val="single"/>
      <sz val="11"/>
      <color indexed="8"/>
      <name val="Arial"/>
      <family val="2"/>
    </font>
    <font>
      <b/>
      <i/>
      <sz val="16"/>
      <color indexed="8"/>
      <name val="Arial"/>
      <family val="2"/>
    </font>
    <font>
      <b/>
      <sz val="12"/>
      <color indexed="8"/>
      <name val="Calibri"/>
      <family val="0"/>
    </font>
    <font>
      <b/>
      <sz val="14"/>
      <color indexed="8"/>
      <name val="Calibri"/>
      <family val="0"/>
    </font>
    <font>
      <b/>
      <sz val="11"/>
      <color indexed="8"/>
      <name val="Arial"/>
      <family val="0"/>
    </font>
    <font>
      <b/>
      <sz val="11"/>
      <color indexed="8"/>
      <name val="Calibri"/>
      <family val="0"/>
    </font>
    <font>
      <b/>
      <sz val="11"/>
      <color indexed="10"/>
      <name val="Calibri"/>
      <family val="0"/>
    </font>
    <font>
      <b/>
      <sz val="16"/>
      <color indexed="8"/>
      <name val="Calibri"/>
      <family val="0"/>
    </font>
    <font>
      <b/>
      <sz val="10"/>
      <color indexed="8"/>
      <name val="Arial"/>
      <family val="2"/>
    </font>
    <font>
      <sz val="10"/>
      <color indexed="8"/>
      <name val="Arial"/>
      <family val="2"/>
    </font>
    <font>
      <strike/>
      <sz val="10"/>
      <color indexed="8"/>
      <name val="Arial"/>
      <family val="2"/>
    </font>
    <font>
      <b/>
      <sz val="10"/>
      <name val="Arial"/>
      <family val="2"/>
    </font>
    <font>
      <sz val="10"/>
      <color indexed="9"/>
      <name val="Arial"/>
      <family val="2"/>
    </font>
    <font>
      <sz val="10"/>
      <color indexed="60"/>
      <name val="Arial"/>
      <family val="2"/>
    </font>
    <font>
      <b/>
      <sz val="12"/>
      <color indexed="8"/>
      <name val="Arial"/>
      <family val="2"/>
    </font>
    <font>
      <sz val="12"/>
      <color indexed="8"/>
      <name val="Arial"/>
      <family val="2"/>
    </font>
    <font>
      <b/>
      <sz val="11"/>
      <color indexed="9"/>
      <name val="Arial"/>
      <family val="2"/>
    </font>
    <font>
      <sz val="11"/>
      <color indexed="8"/>
      <name val="Arial1"/>
      <family val="0"/>
    </font>
    <font>
      <b/>
      <sz val="10"/>
      <color indexed="10"/>
      <name val="Arial"/>
      <family val="0"/>
    </font>
  </fonts>
  <fills count="12">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17"/>
        <bgColor indexed="64"/>
      </patternFill>
    </fill>
    <fill>
      <patternFill patternType="solid">
        <fgColor indexed="42"/>
        <bgColor indexed="64"/>
      </patternFill>
    </fill>
    <fill>
      <patternFill patternType="solid">
        <fgColor indexed="26"/>
        <bgColor indexed="64"/>
      </patternFill>
    </fill>
  </fills>
  <borders count="47">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color indexed="63"/>
      </right>
      <top>
        <color indexed="63"/>
      </top>
      <bottom>
        <color indexed="63"/>
      </bottom>
    </border>
    <border>
      <left style="hair">
        <color indexed="8"/>
      </left>
      <right style="medium">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color indexed="63"/>
      </bottom>
    </border>
    <border>
      <left>
        <color indexed="63"/>
      </left>
      <right style="medium">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58"/>
      </left>
      <right style="hair">
        <color indexed="58"/>
      </right>
      <top style="hair">
        <color indexed="8"/>
      </top>
      <bottom style="hair">
        <color indexed="8"/>
      </bottom>
    </border>
    <border>
      <left>
        <color indexed="63"/>
      </left>
      <right>
        <color indexed="63"/>
      </right>
      <top style="hair">
        <color indexed="8"/>
      </top>
      <bottom>
        <color indexed="63"/>
      </bottom>
    </border>
    <border>
      <left style="hair">
        <color indexed="58"/>
      </left>
      <right style="hair">
        <color indexed="58"/>
      </right>
      <top style="hair">
        <color indexed="58"/>
      </top>
      <bottom style="hair">
        <color indexed="58"/>
      </bottom>
    </border>
    <border>
      <left style="hair">
        <color indexed="58"/>
      </left>
      <right style="hair">
        <color indexed="8"/>
      </right>
      <top style="hair">
        <color indexed="58"/>
      </top>
      <bottom style="hair">
        <color indexed="58"/>
      </bottom>
    </border>
    <border>
      <left style="hair">
        <color indexed="58"/>
      </left>
      <right style="hair">
        <color indexed="58"/>
      </right>
      <top style="hair">
        <color indexed="58"/>
      </top>
      <bottom style="hair">
        <color indexed="8"/>
      </bottom>
    </border>
    <border>
      <left style="hair">
        <color indexed="58"/>
      </left>
      <right style="hair">
        <color indexed="58"/>
      </right>
      <top style="hair">
        <color indexed="8"/>
      </top>
      <bottom style="hair">
        <color indexed="58"/>
      </bottom>
    </border>
    <border>
      <left>
        <color indexed="63"/>
      </left>
      <right>
        <color indexed="63"/>
      </right>
      <top style="hair">
        <color indexed="58"/>
      </top>
      <bottom>
        <color indexed="63"/>
      </bottom>
    </border>
    <border>
      <left style="hair">
        <color indexed="58"/>
      </left>
      <right style="hair">
        <color indexed="58"/>
      </right>
      <top>
        <color indexed="63"/>
      </top>
      <bottom style="hair">
        <color indexed="58"/>
      </bottom>
    </border>
    <border>
      <left style="hair">
        <color indexed="8"/>
      </left>
      <right style="hair">
        <color indexed="58"/>
      </right>
      <top style="hair">
        <color indexed="58"/>
      </top>
      <bottom style="hair">
        <color indexed="58"/>
      </bottom>
    </border>
    <border>
      <left>
        <color indexed="63"/>
      </left>
      <right>
        <color indexed="63"/>
      </right>
      <top>
        <color indexed="63"/>
      </top>
      <bottom style="hair">
        <color indexed="58"/>
      </bottom>
    </border>
    <border>
      <left style="hair">
        <color indexed="58"/>
      </left>
      <right>
        <color indexed="63"/>
      </right>
      <top style="hair">
        <color indexed="58"/>
      </top>
      <bottom style="hair">
        <color indexed="58"/>
      </bottom>
    </border>
    <border>
      <left>
        <color indexed="63"/>
      </left>
      <right>
        <color indexed="63"/>
      </right>
      <top>
        <color indexed="63"/>
      </top>
      <bottom style="hair">
        <color indexed="8"/>
      </bottom>
    </border>
    <border>
      <left style="hair">
        <color indexed="58"/>
      </left>
      <right style="hair">
        <color indexed="58"/>
      </right>
      <top style="hair">
        <color indexed="58"/>
      </top>
      <bottom>
        <color indexed="63"/>
      </bottom>
    </border>
    <border>
      <left>
        <color indexed="63"/>
      </left>
      <right>
        <color indexed="63"/>
      </right>
      <top style="hair">
        <color indexed="8"/>
      </top>
      <bottom style="hair">
        <color indexed="58"/>
      </bottom>
    </border>
    <border>
      <left style="hair">
        <color indexed="8"/>
      </left>
      <right style="hair">
        <color indexed="8"/>
      </right>
      <top style="hair">
        <color indexed="58"/>
      </top>
      <bottom style="hair">
        <color indexed="58"/>
      </bottom>
    </border>
    <border>
      <left style="hair">
        <color indexed="58"/>
      </left>
      <right style="hair">
        <color indexed="8"/>
      </right>
      <top>
        <color indexed="63"/>
      </top>
      <bottom style="hair">
        <color indexed="8"/>
      </bottom>
    </border>
    <border>
      <left style="hair">
        <color indexed="8"/>
      </left>
      <right style="hair">
        <color indexed="8"/>
      </right>
      <top style="hair">
        <color indexed="58"/>
      </top>
      <bottom style="hair">
        <color indexed="8"/>
      </bottom>
    </border>
    <border>
      <left style="hair">
        <color indexed="8"/>
      </left>
      <right style="hair">
        <color indexed="8"/>
      </right>
      <top>
        <color indexed="63"/>
      </top>
      <bottom style="hair">
        <color indexed="8"/>
      </bottom>
    </border>
    <border>
      <left style="hair">
        <color indexed="8"/>
      </left>
      <right style="hair">
        <color indexed="58"/>
      </right>
      <top>
        <color indexed="63"/>
      </top>
      <bottom style="hair">
        <color indexed="8"/>
      </bottom>
    </border>
    <border>
      <left style="hair">
        <color indexed="58"/>
      </left>
      <right style="hair">
        <color indexed="8"/>
      </right>
      <top style="hair">
        <color indexed="8"/>
      </top>
      <bottom style="hair">
        <color indexed="8"/>
      </bottom>
    </border>
    <border>
      <left style="hair">
        <color indexed="8"/>
      </left>
      <right style="hair">
        <color indexed="58"/>
      </right>
      <top style="hair">
        <color indexed="8"/>
      </top>
      <bottom style="hair">
        <color indexed="8"/>
      </bottom>
    </border>
    <border>
      <left style="hair">
        <color indexed="8"/>
      </left>
      <right style="hair">
        <color indexed="8"/>
      </right>
      <top style="hair">
        <color indexed="8"/>
      </top>
      <bottom style="hair">
        <color indexed="5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style="thin">
        <color indexed="8"/>
      </left>
      <right>
        <color indexed="63"/>
      </right>
      <top style="hair">
        <color indexed="8"/>
      </top>
      <bottom style="thin">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74" fontId="1" fillId="0" borderId="0" applyFill="0" applyBorder="0" applyAlignment="0" applyProtection="0"/>
    <xf numFmtId="42" fontId="1" fillId="0" borderId="0" applyFill="0" applyBorder="0" applyAlignment="0" applyProtection="0"/>
    <xf numFmtId="176" fontId="1" fillId="0" borderId="0" applyFill="0" applyBorder="0" applyAlignment="0" applyProtection="0"/>
    <xf numFmtId="165" fontId="0" fillId="0" borderId="0" applyFill="0" applyBorder="0" applyAlignment="0" applyProtection="0"/>
    <xf numFmtId="164" fontId="2" fillId="0" borderId="0" applyBorder="0" applyProtection="0">
      <alignment/>
    </xf>
    <xf numFmtId="164" fontId="2" fillId="0" borderId="0" applyBorder="0" applyProtection="0">
      <alignment/>
    </xf>
    <xf numFmtId="164" fontId="3" fillId="0" borderId="0" applyBorder="0" applyProtection="0">
      <alignment horizontal="center" textRotation="90"/>
    </xf>
  </cellStyleXfs>
  <cellXfs count="295">
    <xf numFmtId="164" fontId="0" fillId="0" borderId="0" xfId="0" applyAlignment="1">
      <alignment/>
    </xf>
    <xf numFmtId="164" fontId="4" fillId="2" borderId="1" xfId="0" applyFont="1" applyFill="1" applyBorder="1" applyAlignment="1">
      <alignment horizontal="center" vertical="center"/>
    </xf>
    <xf numFmtId="164" fontId="4" fillId="0" borderId="2" xfId="0" applyFont="1" applyBorder="1" applyAlignment="1">
      <alignment horizontal="center" vertical="center"/>
    </xf>
    <xf numFmtId="164" fontId="4" fillId="2" borderId="3" xfId="0" applyFont="1" applyFill="1" applyBorder="1" applyAlignment="1">
      <alignment horizontal="left" vertical="center"/>
    </xf>
    <xf numFmtId="164" fontId="4" fillId="2" borderId="4" xfId="0" applyFont="1" applyFill="1" applyBorder="1" applyAlignment="1">
      <alignment horizontal="center" vertical="center"/>
    </xf>
    <xf numFmtId="164" fontId="4" fillId="2" borderId="5" xfId="0" applyFont="1" applyFill="1" applyBorder="1" applyAlignment="1">
      <alignment horizontal="left" vertical="center"/>
    </xf>
    <xf numFmtId="164" fontId="4" fillId="2" borderId="4" xfId="0" applyFont="1" applyFill="1" applyBorder="1" applyAlignment="1">
      <alignment horizontal="center" vertical="center" wrapText="1"/>
    </xf>
    <xf numFmtId="164" fontId="4" fillId="3" borderId="6" xfId="0" applyFont="1" applyFill="1" applyBorder="1" applyAlignment="1">
      <alignment horizontal="center" vertical="center" wrapText="1"/>
    </xf>
    <xf numFmtId="164" fontId="0" fillId="3" borderId="7" xfId="0" applyFont="1" applyFill="1" applyBorder="1" applyAlignment="1">
      <alignment/>
    </xf>
    <xf numFmtId="164" fontId="5" fillId="3" borderId="8" xfId="0" applyFont="1" applyFill="1" applyBorder="1" applyAlignment="1">
      <alignment horizontal="center"/>
    </xf>
    <xf numFmtId="164" fontId="6" fillId="3" borderId="3" xfId="0" applyFont="1" applyFill="1" applyBorder="1" applyAlignment="1">
      <alignment horizontal="center"/>
    </xf>
    <xf numFmtId="166" fontId="7" fillId="3" borderId="9" xfId="0" applyNumberFormat="1" applyFont="1" applyFill="1" applyBorder="1" applyAlignment="1">
      <alignment horizontal="center" wrapText="1"/>
    </xf>
    <xf numFmtId="164" fontId="7" fillId="3" borderId="10" xfId="0" applyFont="1" applyFill="1" applyBorder="1" applyAlignment="1">
      <alignment horizontal="center" vertical="center"/>
    </xf>
    <xf numFmtId="164" fontId="7" fillId="3" borderId="10" xfId="0" applyFont="1" applyFill="1" applyBorder="1" applyAlignment="1">
      <alignment horizontal="center" wrapText="1"/>
    </xf>
    <xf numFmtId="164" fontId="7" fillId="3" borderId="4" xfId="0" applyFont="1" applyFill="1" applyBorder="1" applyAlignment="1">
      <alignment horizontal="center" wrapText="1"/>
    </xf>
    <xf numFmtId="166" fontId="7" fillId="3" borderId="9" xfId="0" applyNumberFormat="1" applyFont="1" applyFill="1" applyBorder="1" applyAlignment="1">
      <alignment horizontal="left" wrapText="1"/>
    </xf>
    <xf numFmtId="166" fontId="7" fillId="3" borderId="10" xfId="0" applyNumberFormat="1" applyFont="1" applyFill="1" applyBorder="1" applyAlignment="1">
      <alignment horizontal="center" vertical="center"/>
    </xf>
    <xf numFmtId="166" fontId="7" fillId="3" borderId="4" xfId="0" applyNumberFormat="1" applyFont="1" applyFill="1" applyBorder="1" applyAlignment="1">
      <alignment horizontal="center" vertical="center"/>
    </xf>
    <xf numFmtId="167" fontId="0" fillId="0" borderId="0" xfId="0" applyNumberFormat="1" applyAlignment="1">
      <alignment/>
    </xf>
    <xf numFmtId="164" fontId="7" fillId="3" borderId="9" xfId="0" applyFont="1" applyFill="1" applyBorder="1" applyAlignment="1">
      <alignment horizontal="left" wrapText="1"/>
    </xf>
    <xf numFmtId="168" fontId="7" fillId="3" borderId="10" xfId="0" applyNumberFormat="1" applyFont="1" applyFill="1" applyBorder="1" applyAlignment="1">
      <alignment horizontal="center" vertical="center"/>
    </xf>
    <xf numFmtId="166" fontId="7" fillId="3" borderId="11" xfId="0" applyNumberFormat="1" applyFont="1" applyFill="1" applyBorder="1" applyAlignment="1">
      <alignment horizontal="center" vertical="center"/>
    </xf>
    <xf numFmtId="164" fontId="0" fillId="3" borderId="12" xfId="0" applyFont="1" applyFill="1" applyBorder="1" applyAlignment="1">
      <alignment horizontal="center"/>
    </xf>
    <xf numFmtId="166" fontId="5" fillId="3" borderId="4" xfId="0" applyNumberFormat="1" applyFont="1" applyFill="1" applyBorder="1" applyAlignment="1">
      <alignment horizontal="center" vertical="center"/>
    </xf>
    <xf numFmtId="164" fontId="5" fillId="3" borderId="2" xfId="0" applyFont="1" applyFill="1" applyBorder="1" applyAlignment="1">
      <alignment horizontal="center" wrapText="1"/>
    </xf>
    <xf numFmtId="169" fontId="5" fillId="3" borderId="3" xfId="0" applyNumberFormat="1" applyFont="1" applyFill="1" applyBorder="1" applyAlignment="1">
      <alignment horizontal="center" vertical="center" wrapText="1"/>
    </xf>
    <xf numFmtId="164" fontId="7" fillId="3" borderId="9" xfId="0" applyFont="1" applyFill="1" applyBorder="1" applyAlignment="1">
      <alignment horizontal="center" vertical="center" wrapText="1"/>
    </xf>
    <xf numFmtId="164" fontId="7" fillId="3" borderId="10" xfId="0" applyFont="1" applyFill="1" applyBorder="1" applyAlignment="1">
      <alignment horizontal="center" vertical="center" wrapText="1"/>
    </xf>
    <xf numFmtId="164" fontId="7" fillId="3" borderId="4" xfId="0" applyFont="1" applyFill="1" applyBorder="1" applyAlignment="1">
      <alignment horizontal="center" vertical="center" wrapText="1"/>
    </xf>
    <xf numFmtId="164" fontId="6" fillId="3" borderId="13" xfId="0" applyFont="1" applyFill="1" applyBorder="1" applyAlignment="1">
      <alignment horizontal="center"/>
    </xf>
    <xf numFmtId="164" fontId="7" fillId="3" borderId="14" xfId="0" applyFont="1" applyFill="1" applyBorder="1" applyAlignment="1">
      <alignment horizontal="left" wrapText="1"/>
    </xf>
    <xf numFmtId="164" fontId="7" fillId="3" borderId="11" xfId="0" applyNumberFormat="1" applyFont="1" applyFill="1" applyBorder="1" applyAlignment="1">
      <alignment horizontal="center" vertical="center"/>
    </xf>
    <xf numFmtId="169" fontId="7" fillId="3" borderId="10" xfId="0" applyNumberFormat="1" applyFont="1" applyFill="1" applyBorder="1" applyAlignment="1">
      <alignment horizontal="center" vertical="center"/>
    </xf>
    <xf numFmtId="169" fontId="7" fillId="3" borderId="4" xfId="0" applyNumberFormat="1" applyFont="1" applyFill="1" applyBorder="1" applyAlignment="1">
      <alignment horizontal="center" vertical="center"/>
    </xf>
    <xf numFmtId="169" fontId="7" fillId="3" borderId="15" xfId="0" applyNumberFormat="1" applyFont="1" applyFill="1" applyBorder="1" applyAlignment="1">
      <alignment horizontal="center" vertical="center"/>
    </xf>
    <xf numFmtId="164" fontId="7" fillId="3" borderId="0" xfId="0" applyFont="1" applyFill="1" applyBorder="1" applyAlignment="1">
      <alignment horizontal="center" vertical="center" wrapText="1"/>
    </xf>
    <xf numFmtId="168" fontId="7" fillId="3" borderId="0" xfId="0" applyNumberFormat="1" applyFont="1" applyFill="1" applyBorder="1" applyAlignment="1">
      <alignment horizontal="center" vertical="center"/>
    </xf>
    <xf numFmtId="170" fontId="8" fillId="3" borderId="0" xfId="0" applyNumberFormat="1" applyFont="1" applyFill="1" applyBorder="1" applyAlignment="1">
      <alignment horizontal="center" vertical="center"/>
    </xf>
    <xf numFmtId="164" fontId="8" fillId="3" borderId="0" xfId="0" applyFont="1" applyFill="1" applyBorder="1" applyAlignment="1">
      <alignment horizontal="center" vertical="center"/>
    </xf>
    <xf numFmtId="169" fontId="7" fillId="3" borderId="0" xfId="0" applyNumberFormat="1" applyFont="1" applyFill="1" applyBorder="1" applyAlignment="1">
      <alignment horizontal="center" vertical="center"/>
    </xf>
    <xf numFmtId="169" fontId="5" fillId="3" borderId="4" xfId="0" applyNumberFormat="1" applyFont="1" applyFill="1" applyBorder="1" applyAlignment="1">
      <alignment horizontal="center" vertical="center"/>
    </xf>
    <xf numFmtId="164" fontId="9" fillId="3" borderId="3" xfId="0" applyFont="1" applyFill="1" applyBorder="1" applyAlignment="1">
      <alignment horizontal="center"/>
    </xf>
    <xf numFmtId="167" fontId="9" fillId="3" borderId="16" xfId="0" applyNumberFormat="1" applyFont="1" applyFill="1" applyBorder="1" applyAlignment="1">
      <alignment/>
    </xf>
    <xf numFmtId="164" fontId="0" fillId="0" borderId="0" xfId="0" applyNumberFormat="1" applyFont="1" applyAlignment="1">
      <alignment/>
    </xf>
    <xf numFmtId="171" fontId="0" fillId="0" borderId="0" xfId="0" applyNumberFormat="1" applyFont="1" applyAlignment="1">
      <alignment/>
    </xf>
    <xf numFmtId="164" fontId="10" fillId="4" borderId="17" xfId="0" applyNumberFormat="1" applyFont="1" applyFill="1" applyBorder="1" applyAlignment="1">
      <alignment horizontal="center" vertical="center"/>
    </xf>
    <xf numFmtId="171" fontId="11" fillId="0" borderId="0" xfId="0" applyNumberFormat="1" applyFont="1" applyAlignment="1">
      <alignment/>
    </xf>
    <xf numFmtId="164" fontId="11" fillId="0" borderId="0" xfId="0" applyNumberFormat="1" applyFont="1" applyAlignment="1">
      <alignment/>
    </xf>
    <xf numFmtId="164" fontId="10" fillId="4" borderId="17" xfId="0" applyNumberFormat="1" applyFont="1" applyFill="1" applyBorder="1" applyAlignment="1">
      <alignment horizontal="center"/>
    </xf>
    <xf numFmtId="164" fontId="11" fillId="4" borderId="17" xfId="0" applyNumberFormat="1" applyFont="1" applyFill="1" applyBorder="1" applyAlignment="1">
      <alignment/>
    </xf>
    <xf numFmtId="164" fontId="11" fillId="0" borderId="18" xfId="0" applyNumberFormat="1" applyFont="1" applyFill="1" applyBorder="1" applyAlignment="1">
      <alignment horizontal="left" vertical="center" wrapText="1"/>
    </xf>
    <xf numFmtId="164" fontId="12" fillId="0" borderId="17" xfId="0" applyNumberFormat="1" applyFont="1" applyFill="1" applyBorder="1" applyAlignment="1">
      <alignment horizontal="left" vertical="center" wrapText="1"/>
    </xf>
    <xf numFmtId="164" fontId="11" fillId="0" borderId="19" xfId="0" applyNumberFormat="1" applyFont="1" applyFill="1" applyBorder="1" applyAlignment="1">
      <alignment horizontal="left" vertical="top" wrapText="1"/>
    </xf>
    <xf numFmtId="164" fontId="11" fillId="0" borderId="0" xfId="0" applyNumberFormat="1" applyFont="1" applyAlignment="1">
      <alignment horizontal="center"/>
    </xf>
    <xf numFmtId="164" fontId="11" fillId="0" borderId="0" xfId="0" applyNumberFormat="1" applyFont="1" applyAlignment="1">
      <alignment horizontal="left" vertical="top" wrapText="1"/>
    </xf>
    <xf numFmtId="164" fontId="10" fillId="0" borderId="0" xfId="0" applyNumberFormat="1" applyFont="1" applyAlignment="1">
      <alignment horizontal="center" vertical="center"/>
    </xf>
    <xf numFmtId="164" fontId="11" fillId="0" borderId="20" xfId="0" applyNumberFormat="1" applyFont="1" applyBorder="1" applyAlignment="1">
      <alignment horizontal="center" vertical="center" wrapText="1"/>
    </xf>
    <xf numFmtId="164" fontId="11" fillId="0" borderId="21" xfId="0" applyNumberFormat="1" applyFont="1" applyFill="1" applyBorder="1" applyAlignment="1">
      <alignment horizontal="left" vertical="center" wrapText="1"/>
    </xf>
    <xf numFmtId="172" fontId="10" fillId="0" borderId="17" xfId="0" applyNumberFormat="1" applyFont="1" applyFill="1" applyBorder="1" applyAlignment="1">
      <alignment horizontal="center" vertical="center" wrapText="1"/>
    </xf>
    <xf numFmtId="164" fontId="10" fillId="0" borderId="17" xfId="0" applyNumberFormat="1" applyFont="1" applyFill="1" applyBorder="1" applyAlignment="1">
      <alignment horizontal="center" vertical="center" wrapText="1"/>
    </xf>
    <xf numFmtId="164" fontId="10" fillId="0" borderId="17" xfId="0" applyNumberFormat="1" applyFont="1" applyFill="1" applyBorder="1" applyAlignment="1">
      <alignment horizontal="center" vertical="center"/>
    </xf>
    <xf numFmtId="164" fontId="11" fillId="0" borderId="22" xfId="0" applyNumberFormat="1" applyFont="1" applyFill="1" applyBorder="1" applyAlignment="1">
      <alignment horizontal="left" vertical="center" wrapText="1"/>
    </xf>
    <xf numFmtId="164" fontId="10" fillId="0" borderId="18" xfId="0" applyNumberFormat="1" applyFont="1" applyFill="1" applyBorder="1" applyAlignment="1">
      <alignment horizontal="center" vertical="center" wrapText="1"/>
    </xf>
    <xf numFmtId="164" fontId="10" fillId="5" borderId="20" xfId="0" applyNumberFormat="1" applyFont="1" applyFill="1" applyBorder="1" applyAlignment="1">
      <alignment horizontal="center" vertical="center" wrapText="1"/>
    </xf>
    <xf numFmtId="164" fontId="10" fillId="5" borderId="23" xfId="0" applyNumberFormat="1" applyFont="1" applyFill="1" applyBorder="1" applyAlignment="1">
      <alignment horizontal="center" vertical="center" wrapText="1"/>
    </xf>
    <xf numFmtId="164" fontId="11" fillId="0" borderId="20" xfId="0" applyNumberFormat="1" applyFont="1" applyFill="1" applyBorder="1" applyAlignment="1">
      <alignment horizontal="center" vertical="center" wrapText="1"/>
    </xf>
    <xf numFmtId="164" fontId="11" fillId="0" borderId="24" xfId="0" applyNumberFormat="1" applyFont="1" applyFill="1" applyBorder="1" applyAlignment="1">
      <alignment/>
    </xf>
    <xf numFmtId="164" fontId="11" fillId="0" borderId="0" xfId="0" applyNumberFormat="1" applyFont="1" applyFill="1" applyBorder="1" applyAlignment="1">
      <alignment horizontal="justify" wrapText="1"/>
    </xf>
    <xf numFmtId="164" fontId="11" fillId="0" borderId="0" xfId="0" applyNumberFormat="1" applyFont="1" applyAlignment="1">
      <alignment horizontal="center" wrapText="1"/>
    </xf>
    <xf numFmtId="164" fontId="10" fillId="4" borderId="17" xfId="0" applyNumberFormat="1" applyFont="1" applyFill="1" applyBorder="1" applyAlignment="1">
      <alignment horizontal="left" vertical="center" wrapText="1"/>
    </xf>
    <xf numFmtId="164" fontId="10" fillId="0" borderId="0" xfId="0" applyNumberFormat="1" applyFont="1" applyAlignment="1">
      <alignment horizontal="left" vertical="center" wrapText="1"/>
    </xf>
    <xf numFmtId="164" fontId="10" fillId="0" borderId="0" xfId="0" applyNumberFormat="1" applyFont="1" applyAlignment="1">
      <alignment wrapText="1"/>
    </xf>
    <xf numFmtId="164" fontId="10" fillId="0" borderId="0" xfId="0" applyNumberFormat="1" applyFont="1" applyFill="1" applyBorder="1" applyAlignment="1">
      <alignment horizontal="left"/>
    </xf>
    <xf numFmtId="164" fontId="11" fillId="0" borderId="0" xfId="0" applyNumberFormat="1" applyFont="1" applyFill="1" applyBorder="1" applyAlignment="1">
      <alignment horizontal="left"/>
    </xf>
    <xf numFmtId="164" fontId="10" fillId="0" borderId="0" xfId="0" applyNumberFormat="1" applyFont="1" applyAlignment="1">
      <alignment horizontal="left"/>
    </xf>
    <xf numFmtId="164" fontId="10" fillId="0" borderId="0" xfId="0" applyNumberFormat="1" applyFont="1" applyAlignment="1">
      <alignment horizontal="center"/>
    </xf>
    <xf numFmtId="164" fontId="10" fillId="5" borderId="17" xfId="0" applyNumberFormat="1" applyFont="1" applyFill="1" applyBorder="1" applyAlignment="1">
      <alignment horizontal="left" vertical="center" wrapText="1"/>
    </xf>
    <xf numFmtId="164" fontId="11" fillId="0" borderId="17" xfId="0" applyNumberFormat="1" applyFont="1" applyBorder="1" applyAlignment="1">
      <alignment horizontal="center" vertical="center" wrapText="1"/>
    </xf>
    <xf numFmtId="164" fontId="11" fillId="0" borderId="17" xfId="0" applyNumberFormat="1" applyFont="1" applyFill="1" applyBorder="1" applyAlignment="1">
      <alignment horizontal="left" vertical="center" wrapText="1"/>
    </xf>
    <xf numFmtId="164" fontId="11" fillId="0" borderId="17" xfId="0" applyNumberFormat="1" applyFont="1" applyFill="1" applyBorder="1" applyAlignment="1">
      <alignment horizontal="center" vertical="center" wrapText="1"/>
    </xf>
    <xf numFmtId="164" fontId="1" fillId="0" borderId="17" xfId="0" applyNumberFormat="1" applyFont="1" applyFill="1" applyBorder="1" applyAlignment="1">
      <alignment horizontal="center" vertical="center" wrapText="1"/>
    </xf>
    <xf numFmtId="167" fontId="1" fillId="0" borderId="17" xfId="17" applyNumberFormat="1" applyFont="1" applyFill="1" applyBorder="1" applyAlignment="1" applyProtection="1">
      <alignment horizontal="right" vertical="center" wrapText="1"/>
      <protection/>
    </xf>
    <xf numFmtId="172" fontId="11" fillId="0" borderId="17" xfId="0" applyNumberFormat="1" applyFont="1" applyFill="1" applyBorder="1" applyAlignment="1">
      <alignment horizontal="center" vertical="center" wrapText="1"/>
    </xf>
    <xf numFmtId="164" fontId="11" fillId="0" borderId="0" xfId="0" applyNumberFormat="1" applyFont="1" applyAlignment="1">
      <alignment horizontal="center" vertical="center" wrapText="1"/>
    </xf>
    <xf numFmtId="164" fontId="11" fillId="0" borderId="0" xfId="0" applyNumberFormat="1" applyFont="1" applyAlignment="1">
      <alignment horizontal="left" vertical="center" wrapText="1"/>
    </xf>
    <xf numFmtId="172" fontId="11" fillId="0" borderId="0" xfId="0" applyNumberFormat="1" applyFont="1" applyAlignment="1">
      <alignment horizontal="center" vertical="center" wrapText="1"/>
    </xf>
    <xf numFmtId="164" fontId="11" fillId="0" borderId="0" xfId="0" applyNumberFormat="1" applyFont="1" applyFill="1" applyBorder="1" applyAlignment="1">
      <alignment/>
    </xf>
    <xf numFmtId="164" fontId="11" fillId="0" borderId="0" xfId="0" applyNumberFormat="1" applyFont="1" applyFill="1" applyBorder="1" applyAlignment="1">
      <alignment/>
    </xf>
    <xf numFmtId="164" fontId="11" fillId="0" borderId="0" xfId="0" applyNumberFormat="1" applyFont="1" applyFill="1" applyBorder="1" applyAlignment="1">
      <alignment vertical="center" wrapText="1"/>
    </xf>
    <xf numFmtId="164" fontId="10" fillId="4" borderId="17" xfId="0" applyNumberFormat="1" applyFont="1" applyFill="1" applyBorder="1" applyAlignment="1">
      <alignment horizontal="left"/>
    </xf>
    <xf numFmtId="164" fontId="11" fillId="0" borderId="25" xfId="0" applyNumberFormat="1" applyFont="1" applyBorder="1" applyAlignment="1">
      <alignment horizontal="center" vertical="top" wrapText="1"/>
    </xf>
    <xf numFmtId="164" fontId="11" fillId="0" borderId="20" xfId="0" applyNumberFormat="1" applyFont="1" applyFill="1" applyBorder="1" applyAlignment="1">
      <alignment horizontal="left" wrapText="1"/>
    </xf>
    <xf numFmtId="167" fontId="1" fillId="0" borderId="20" xfId="17" applyNumberFormat="1" applyFont="1" applyFill="1" applyBorder="1" applyAlignment="1" applyProtection="1">
      <alignment horizontal="right" wrapText="1"/>
      <protection/>
    </xf>
    <xf numFmtId="164" fontId="10" fillId="5" borderId="21" xfId="0" applyNumberFormat="1" applyFont="1" applyFill="1" applyBorder="1" applyAlignment="1">
      <alignment horizontal="center" vertical="center" wrapText="1"/>
    </xf>
    <xf numFmtId="167" fontId="13" fillId="5" borderId="26" xfId="17" applyNumberFormat="1" applyFont="1" applyFill="1" applyBorder="1" applyAlignment="1" applyProtection="1">
      <alignment horizontal="right" vertical="top" wrapText="1"/>
      <protection/>
    </xf>
    <xf numFmtId="164" fontId="10" fillId="4" borderId="17" xfId="0" applyNumberFormat="1" applyFont="1" applyFill="1" applyBorder="1" applyAlignment="1">
      <alignment horizontal="left" vertical="center"/>
    </xf>
    <xf numFmtId="164" fontId="10" fillId="0" borderId="0" xfId="0" applyNumberFormat="1" applyFont="1" applyFill="1" applyBorder="1" applyAlignment="1">
      <alignment horizontal="left" vertical="center" wrapText="1"/>
    </xf>
    <xf numFmtId="164" fontId="11" fillId="0" borderId="27" xfId="0" applyNumberFormat="1" applyFont="1" applyFill="1" applyBorder="1" applyAlignment="1">
      <alignment/>
    </xf>
    <xf numFmtId="164" fontId="10" fillId="6" borderId="20" xfId="0" applyNumberFormat="1" applyFont="1" applyFill="1" applyBorder="1" applyAlignment="1">
      <alignment horizontal="center" vertical="center" wrapText="1"/>
    </xf>
    <xf numFmtId="164" fontId="11" fillId="0" borderId="25" xfId="0" applyNumberFormat="1" applyFont="1" applyBorder="1" applyAlignment="1">
      <alignment horizontal="center" vertical="center" wrapText="1"/>
    </xf>
    <xf numFmtId="164" fontId="11" fillId="0" borderId="20" xfId="0" applyNumberFormat="1" applyFont="1" applyFill="1" applyBorder="1" applyAlignment="1">
      <alignment horizontal="left" vertical="top" wrapText="1"/>
    </xf>
    <xf numFmtId="175" fontId="11" fillId="0" borderId="25" xfId="0" applyNumberFormat="1" applyFont="1" applyBorder="1" applyAlignment="1">
      <alignment horizontal="center" vertical="top" wrapText="1"/>
    </xf>
    <xf numFmtId="167" fontId="11" fillId="0" borderId="25" xfId="0" applyNumberFormat="1" applyFont="1" applyBorder="1" applyAlignment="1">
      <alignment horizontal="right" vertical="top" wrapText="1"/>
    </xf>
    <xf numFmtId="175" fontId="11" fillId="0" borderId="20" xfId="0" applyNumberFormat="1" applyFont="1" applyBorder="1" applyAlignment="1">
      <alignment horizontal="center" vertical="top" wrapText="1"/>
    </xf>
    <xf numFmtId="164" fontId="11" fillId="0" borderId="28" xfId="0" applyNumberFormat="1" applyFont="1" applyBorder="1" applyAlignment="1">
      <alignment horizontal="left"/>
    </xf>
    <xf numFmtId="175" fontId="10" fillId="5" borderId="28" xfId="0" applyNumberFormat="1" applyFont="1" applyFill="1" applyBorder="1" applyAlignment="1">
      <alignment horizontal="center" vertical="center" wrapText="1"/>
    </xf>
    <xf numFmtId="167" fontId="10" fillId="5" borderId="21" xfId="0" applyNumberFormat="1" applyFont="1" applyFill="1" applyBorder="1" applyAlignment="1">
      <alignment horizontal="right" vertical="center" wrapText="1"/>
    </xf>
    <xf numFmtId="164" fontId="11" fillId="0" borderId="24" xfId="0" applyNumberFormat="1" applyFont="1" applyFill="1" applyBorder="1" applyAlignment="1">
      <alignment horizontal="justify" vertical="center" wrapText="1"/>
    </xf>
    <xf numFmtId="164" fontId="11" fillId="0" borderId="0" xfId="0" applyNumberFormat="1" applyFont="1" applyFill="1" applyBorder="1" applyAlignment="1">
      <alignment horizontal="justify" vertical="center" wrapText="1"/>
    </xf>
    <xf numFmtId="164" fontId="10" fillId="0" borderId="29" xfId="0" applyNumberFormat="1" applyFont="1" applyFill="1" applyBorder="1" applyAlignment="1">
      <alignment horizontal="left" vertical="center" wrapText="1"/>
    </xf>
    <xf numFmtId="164" fontId="10" fillId="0" borderId="17" xfId="0" applyNumberFormat="1" applyFont="1" applyFill="1" applyBorder="1" applyAlignment="1">
      <alignment horizontal="left" vertical="center" wrapText="1"/>
    </xf>
    <xf numFmtId="174" fontId="13" fillId="0" borderId="17" xfId="17" applyFont="1" applyFill="1" applyBorder="1" applyAlignment="1" applyProtection="1">
      <alignment horizontal="right"/>
      <protection/>
    </xf>
    <xf numFmtId="164" fontId="10" fillId="5" borderId="17" xfId="0" applyNumberFormat="1" applyFont="1" applyFill="1" applyBorder="1" applyAlignment="1">
      <alignment horizontal="center" vertical="top" wrapText="1"/>
    </xf>
    <xf numFmtId="164" fontId="10" fillId="6" borderId="17" xfId="0" applyNumberFormat="1" applyFont="1" applyFill="1" applyBorder="1" applyAlignment="1">
      <alignment horizontal="center" vertical="center" wrapText="1"/>
    </xf>
    <xf numFmtId="164" fontId="11" fillId="0" borderId="17" xfId="0" applyNumberFormat="1" applyFont="1" applyBorder="1" applyAlignment="1">
      <alignment horizontal="center" vertical="top" wrapText="1"/>
    </xf>
    <xf numFmtId="164" fontId="11" fillId="0" borderId="17" xfId="0" applyNumberFormat="1" applyFont="1" applyFill="1" applyBorder="1" applyAlignment="1">
      <alignment horizontal="left" wrapText="1"/>
    </xf>
    <xf numFmtId="175" fontId="11" fillId="0" borderId="17" xfId="0" applyNumberFormat="1" applyFont="1" applyBorder="1" applyAlignment="1">
      <alignment horizontal="center" vertical="top" wrapText="1"/>
    </xf>
    <xf numFmtId="167" fontId="11" fillId="0" borderId="17" xfId="0" applyNumberFormat="1" applyFont="1" applyBorder="1" applyAlignment="1">
      <alignment horizontal="right" vertical="top" wrapText="1"/>
    </xf>
    <xf numFmtId="175" fontId="10" fillId="5" borderId="17" xfId="0" applyNumberFormat="1" applyFont="1" applyFill="1" applyBorder="1" applyAlignment="1">
      <alignment horizontal="center" vertical="top" wrapText="1"/>
    </xf>
    <xf numFmtId="167" fontId="10" fillId="5" borderId="17" xfId="0" applyNumberFormat="1" applyFont="1" applyFill="1" applyBorder="1" applyAlignment="1">
      <alignment horizontal="right" vertical="top" wrapText="1"/>
    </xf>
    <xf numFmtId="164" fontId="11" fillId="0" borderId="0" xfId="0" applyNumberFormat="1" applyFont="1" applyFill="1" applyBorder="1" applyAlignment="1">
      <alignment horizontal="left" vertical="center" wrapText="1"/>
    </xf>
    <xf numFmtId="164" fontId="1" fillId="3" borderId="0" xfId="0" applyFont="1" applyFill="1" applyBorder="1" applyAlignment="1">
      <alignment horizontal="justify" vertical="center" wrapText="1"/>
    </xf>
    <xf numFmtId="164" fontId="10" fillId="0" borderId="0" xfId="0" applyNumberFormat="1" applyFont="1" applyFill="1" applyBorder="1" applyAlignment="1">
      <alignment horizontal="left" vertical="center"/>
    </xf>
    <xf numFmtId="164" fontId="10" fillId="5" borderId="20" xfId="0" applyNumberFormat="1" applyFont="1" applyFill="1" applyBorder="1" applyAlignment="1">
      <alignment horizontal="center" vertical="top" wrapText="1"/>
    </xf>
    <xf numFmtId="164" fontId="10" fillId="5" borderId="22" xfId="0" applyNumberFormat="1" applyFont="1" applyFill="1" applyBorder="1" applyAlignment="1">
      <alignment horizontal="center" vertical="top" wrapText="1"/>
    </xf>
    <xf numFmtId="164" fontId="11" fillId="0" borderId="20" xfId="0" applyNumberFormat="1" applyFont="1" applyBorder="1" applyAlignment="1">
      <alignment horizontal="center" vertical="top" wrapText="1"/>
    </xf>
    <xf numFmtId="164" fontId="11" fillId="0" borderId="21" xfId="0" applyNumberFormat="1" applyFont="1" applyFill="1" applyBorder="1" applyAlignment="1">
      <alignment horizontal="left" wrapText="1"/>
    </xf>
    <xf numFmtId="174" fontId="1" fillId="0" borderId="17" xfId="17" applyFont="1" applyFill="1" applyBorder="1" applyAlignment="1" applyProtection="1">
      <alignment horizontal="right" vertical="center"/>
      <protection/>
    </xf>
    <xf numFmtId="167" fontId="11" fillId="0" borderId="17" xfId="17" applyNumberFormat="1" applyFont="1" applyFill="1" applyBorder="1" applyAlignment="1" applyProtection="1">
      <alignment horizontal="right" vertical="center"/>
      <protection/>
    </xf>
    <xf numFmtId="164" fontId="1" fillId="0" borderId="20" xfId="0" applyNumberFormat="1" applyFont="1" applyBorder="1" applyAlignment="1">
      <alignment horizontal="center" vertical="top" wrapText="1"/>
    </xf>
    <xf numFmtId="164" fontId="1" fillId="0" borderId="17" xfId="0" applyFont="1" applyBorder="1" applyAlignment="1">
      <alignment horizontal="left" vertical="center" wrapText="1"/>
    </xf>
    <xf numFmtId="167" fontId="11" fillId="0" borderId="17" xfId="0" applyNumberFormat="1" applyFont="1" applyBorder="1" applyAlignment="1">
      <alignment horizontal="right" vertical="center"/>
    </xf>
    <xf numFmtId="164" fontId="11" fillId="0" borderId="0" xfId="0" applyNumberFormat="1" applyFont="1" applyBorder="1" applyAlignment="1">
      <alignment horizontal="center"/>
    </xf>
    <xf numFmtId="164" fontId="11" fillId="0" borderId="0" xfId="0" applyNumberFormat="1" applyFont="1" applyBorder="1" applyAlignment="1">
      <alignment horizontal="center" vertical="center" wrapText="1"/>
    </xf>
    <xf numFmtId="164" fontId="10" fillId="5" borderId="17" xfId="0" applyNumberFormat="1" applyFont="1" applyFill="1" applyBorder="1" applyAlignment="1">
      <alignment horizontal="center" vertical="center" wrapText="1"/>
    </xf>
    <xf numFmtId="167" fontId="1" fillId="0" borderId="17" xfId="17" applyNumberFormat="1" applyFont="1" applyFill="1" applyBorder="1" applyAlignment="1" applyProtection="1">
      <alignment horizontal="right" vertical="top" wrapText="1"/>
      <protection/>
    </xf>
    <xf numFmtId="167" fontId="13" fillId="5" borderId="17" xfId="17" applyNumberFormat="1" applyFont="1" applyFill="1" applyBorder="1" applyAlignment="1" applyProtection="1">
      <alignment horizontal="right" vertical="top" wrapText="1"/>
      <protection/>
    </xf>
    <xf numFmtId="164" fontId="11" fillId="0" borderId="20" xfId="0" applyNumberFormat="1" applyFont="1" applyFill="1" applyBorder="1" applyAlignment="1">
      <alignment horizontal="left" vertical="center" wrapText="1"/>
    </xf>
    <xf numFmtId="175" fontId="11" fillId="0" borderId="25" xfId="0" applyNumberFormat="1" applyFont="1" applyBorder="1" applyAlignment="1">
      <alignment horizontal="center" vertical="center" wrapText="1"/>
    </xf>
    <xf numFmtId="167" fontId="11" fillId="0" borderId="25" xfId="0" applyNumberFormat="1" applyFont="1" applyBorder="1" applyAlignment="1">
      <alignment horizontal="right" vertical="center" wrapText="1"/>
    </xf>
    <xf numFmtId="175" fontId="11" fillId="0" borderId="20" xfId="0" applyNumberFormat="1" applyFont="1" applyBorder="1" applyAlignment="1">
      <alignment horizontal="center" vertical="center" wrapText="1"/>
    </xf>
    <xf numFmtId="164" fontId="10" fillId="5" borderId="28" xfId="0" applyNumberFormat="1" applyFont="1" applyFill="1" applyBorder="1" applyAlignment="1">
      <alignment vertical="top" wrapText="1"/>
    </xf>
    <xf numFmtId="175" fontId="10" fillId="5" borderId="20" xfId="0" applyNumberFormat="1" applyFont="1" applyFill="1" applyBorder="1" applyAlignment="1">
      <alignment horizontal="center" vertical="top" wrapText="1"/>
    </xf>
    <xf numFmtId="167" fontId="13" fillId="5" borderId="20" xfId="17" applyNumberFormat="1" applyFont="1" applyFill="1" applyBorder="1" applyAlignment="1" applyProtection="1">
      <alignment horizontal="right" vertical="top" wrapText="1"/>
      <protection/>
    </xf>
    <xf numFmtId="164" fontId="10" fillId="0" borderId="0" xfId="0" applyNumberFormat="1" applyFont="1" applyFill="1" applyBorder="1" applyAlignment="1">
      <alignment vertical="top" wrapText="1"/>
    </xf>
    <xf numFmtId="164" fontId="10" fillId="0" borderId="0" xfId="0" applyNumberFormat="1" applyFont="1" applyFill="1" applyBorder="1" applyAlignment="1">
      <alignment horizontal="center" vertical="top" wrapText="1"/>
    </xf>
    <xf numFmtId="175" fontId="10" fillId="0" borderId="0" xfId="0" applyNumberFormat="1" applyFont="1" applyFill="1" applyBorder="1" applyAlignment="1">
      <alignment horizontal="center" vertical="top" wrapText="1"/>
    </xf>
    <xf numFmtId="174" fontId="13" fillId="0" borderId="0" xfId="17" applyFont="1" applyFill="1" applyBorder="1" applyAlignment="1" applyProtection="1">
      <alignment horizontal="right" vertical="top" wrapText="1"/>
      <protection/>
    </xf>
    <xf numFmtId="174" fontId="1" fillId="0" borderId="0" xfId="17" applyFont="1" applyFill="1" applyBorder="1" applyAlignment="1" applyProtection="1">
      <alignment horizontal="right" vertical="top" wrapText="1"/>
      <protection/>
    </xf>
    <xf numFmtId="164" fontId="11" fillId="0" borderId="0" xfId="0" applyNumberFormat="1" applyFont="1" applyFill="1" applyBorder="1" applyAlignment="1">
      <alignment vertical="top" wrapText="1"/>
    </xf>
    <xf numFmtId="164" fontId="11" fillId="0" borderId="0" xfId="0" applyNumberFormat="1" applyFont="1" applyFill="1" applyBorder="1" applyAlignment="1">
      <alignment horizontal="justify" vertical="top" wrapText="1"/>
    </xf>
    <xf numFmtId="175" fontId="10" fillId="3" borderId="0" xfId="0" applyNumberFormat="1" applyFont="1" applyFill="1" applyBorder="1" applyAlignment="1">
      <alignment horizontal="center" vertical="top" wrapText="1"/>
    </xf>
    <xf numFmtId="174" fontId="1" fillId="3" borderId="0" xfId="17" applyFont="1" applyFill="1" applyBorder="1" applyAlignment="1" applyProtection="1">
      <alignment horizontal="right" vertical="top" wrapText="1"/>
      <protection/>
    </xf>
    <xf numFmtId="164" fontId="11" fillId="0" borderId="0" xfId="0" applyNumberFormat="1" applyFont="1" applyAlignment="1">
      <alignment/>
    </xf>
    <xf numFmtId="167" fontId="13" fillId="0" borderId="17" xfId="17" applyNumberFormat="1" applyFont="1" applyFill="1" applyBorder="1" applyAlignment="1" applyProtection="1">
      <alignment horizontal="right" vertical="center" wrapText="1"/>
      <protection/>
    </xf>
    <xf numFmtId="171" fontId="11" fillId="0" borderId="0" xfId="0" applyNumberFormat="1" applyFont="1" applyAlignment="1">
      <alignment/>
    </xf>
    <xf numFmtId="175" fontId="10" fillId="6" borderId="20" xfId="0" applyNumberFormat="1" applyFont="1" applyFill="1" applyBorder="1" applyAlignment="1">
      <alignment horizontal="center" vertical="center" wrapText="1"/>
    </xf>
    <xf numFmtId="175" fontId="1" fillId="0" borderId="20" xfId="19" applyNumberFormat="1" applyFont="1" applyFill="1" applyBorder="1" applyAlignment="1" applyProtection="1">
      <alignment horizontal="center" vertical="center" wrapText="1"/>
      <protection/>
    </xf>
    <xf numFmtId="167" fontId="1" fillId="0" borderId="20" xfId="17" applyNumberFormat="1" applyFont="1" applyFill="1" applyBorder="1" applyAlignment="1" applyProtection="1">
      <alignment horizontal="right" vertical="center" wrapText="1"/>
      <protection/>
    </xf>
    <xf numFmtId="164" fontId="10" fillId="0" borderId="0" xfId="0" applyNumberFormat="1" applyFont="1" applyAlignment="1">
      <alignment/>
    </xf>
    <xf numFmtId="164" fontId="11" fillId="0" borderId="20" xfId="0" applyNumberFormat="1" applyFont="1" applyFill="1" applyBorder="1" applyAlignment="1">
      <alignment vertical="top" wrapText="1"/>
    </xf>
    <xf numFmtId="174" fontId="10" fillId="0" borderId="0" xfId="0" applyNumberFormat="1" applyFont="1" applyAlignment="1">
      <alignment/>
    </xf>
    <xf numFmtId="164" fontId="11" fillId="0" borderId="30" xfId="0" applyNumberFormat="1" applyFont="1" applyBorder="1" applyAlignment="1">
      <alignment horizontal="center" vertical="top" wrapText="1"/>
    </xf>
    <xf numFmtId="175" fontId="11" fillId="0" borderId="30" xfId="0" applyNumberFormat="1" applyFont="1" applyBorder="1" applyAlignment="1">
      <alignment horizontal="center" vertical="top" wrapText="1"/>
    </xf>
    <xf numFmtId="164" fontId="10" fillId="0" borderId="0" xfId="0" applyFont="1" applyBorder="1" applyAlignment="1">
      <alignment horizontal="left" vertical="center" wrapText="1"/>
    </xf>
    <xf numFmtId="164" fontId="11" fillId="0" borderId="0" xfId="0" applyFont="1" applyAlignment="1">
      <alignment horizontal="left" vertical="center" wrapText="1"/>
    </xf>
    <xf numFmtId="177" fontId="11" fillId="0" borderId="0" xfId="0" applyNumberFormat="1" applyFont="1" applyAlignment="1">
      <alignment/>
    </xf>
    <xf numFmtId="167" fontId="10" fillId="5" borderId="20" xfId="0" applyNumberFormat="1" applyFont="1" applyFill="1" applyBorder="1" applyAlignment="1">
      <alignment horizontal="right" vertical="top" wrapText="1"/>
    </xf>
    <xf numFmtId="164" fontId="10" fillId="0" borderId="0" xfId="0" applyNumberFormat="1" applyFont="1" applyAlignment="1">
      <alignment horizontal="center" vertical="center" wrapText="1"/>
    </xf>
    <xf numFmtId="175" fontId="11" fillId="0" borderId="0" xfId="0" applyNumberFormat="1" applyFont="1" applyAlignment="1">
      <alignment horizontal="center" vertical="top" wrapText="1"/>
    </xf>
    <xf numFmtId="171" fontId="11" fillId="0" borderId="0" xfId="0" applyNumberFormat="1" applyFont="1" applyAlignment="1">
      <alignment horizontal="center" vertical="top" wrapText="1"/>
    </xf>
    <xf numFmtId="164" fontId="11" fillId="0" borderId="31" xfId="0" applyNumberFormat="1" applyFont="1" applyFill="1" applyBorder="1" applyAlignment="1">
      <alignment/>
    </xf>
    <xf numFmtId="164" fontId="10" fillId="4" borderId="20" xfId="0" applyNumberFormat="1" applyFont="1" applyFill="1" applyBorder="1" applyAlignment="1">
      <alignment horizontal="center" vertical="center"/>
    </xf>
    <xf numFmtId="167" fontId="11" fillId="0" borderId="20" xfId="0" applyNumberFormat="1" applyFont="1" applyBorder="1" applyAlignment="1">
      <alignment horizontal="right" vertical="top" wrapText="1"/>
    </xf>
    <xf numFmtId="167" fontId="11" fillId="0" borderId="20" xfId="0" applyNumberFormat="1" applyFont="1" applyFill="1" applyBorder="1" applyAlignment="1">
      <alignment horizontal="right" vertical="center" wrapText="1"/>
    </xf>
    <xf numFmtId="164" fontId="11" fillId="5" borderId="20" xfId="0" applyNumberFormat="1" applyFont="1" applyFill="1" applyBorder="1" applyAlignment="1">
      <alignment horizontal="center" vertical="center" wrapText="1"/>
    </xf>
    <xf numFmtId="167" fontId="13" fillId="5" borderId="20" xfId="17" applyNumberFormat="1" applyFont="1" applyFill="1" applyBorder="1" applyAlignment="1" applyProtection="1">
      <alignment horizontal="right" vertical="center" wrapText="1"/>
      <protection/>
    </xf>
    <xf numFmtId="164" fontId="10" fillId="4" borderId="17" xfId="0" applyNumberFormat="1" applyFont="1" applyFill="1" applyBorder="1" applyAlignment="1">
      <alignment/>
    </xf>
    <xf numFmtId="164" fontId="11" fillId="0" borderId="0" xfId="0" applyNumberFormat="1" applyFont="1" applyAlignment="1">
      <alignment horizontal="left"/>
    </xf>
    <xf numFmtId="174" fontId="13" fillId="0" borderId="17" xfId="17" applyFont="1" applyFill="1" applyBorder="1" applyAlignment="1" applyProtection="1">
      <alignment horizontal="center"/>
      <protection/>
    </xf>
    <xf numFmtId="171" fontId="14" fillId="3" borderId="0" xfId="0" applyNumberFormat="1" applyFont="1" applyFill="1" applyAlignment="1">
      <alignment horizontal="center"/>
    </xf>
    <xf numFmtId="164" fontId="10" fillId="5" borderId="32" xfId="0" applyNumberFormat="1" applyFont="1" applyFill="1" applyBorder="1" applyAlignment="1">
      <alignment horizontal="center" vertical="center" wrapText="1"/>
    </xf>
    <xf numFmtId="164" fontId="10" fillId="5" borderId="26" xfId="0" applyNumberFormat="1" applyFont="1" applyFill="1" applyBorder="1" applyAlignment="1">
      <alignment horizontal="center" vertical="center" wrapText="1"/>
    </xf>
    <xf numFmtId="164" fontId="11" fillId="0" borderId="33" xfId="0" applyNumberFormat="1" applyFont="1" applyBorder="1" applyAlignment="1">
      <alignment horizontal="center" vertical="center" wrapText="1"/>
    </xf>
    <xf numFmtId="164" fontId="11" fillId="0" borderId="34" xfId="0" applyNumberFormat="1" applyFont="1" applyFill="1" applyBorder="1" applyAlignment="1">
      <alignment horizontal="left" vertical="center" wrapText="1"/>
    </xf>
    <xf numFmtId="175" fontId="11" fillId="0" borderId="35" xfId="0" applyNumberFormat="1" applyFont="1" applyBorder="1" applyAlignment="1">
      <alignment horizontal="center" vertical="center" wrapText="1"/>
    </xf>
    <xf numFmtId="167" fontId="11" fillId="0" borderId="36" xfId="0" applyNumberFormat="1" applyFont="1" applyBorder="1" applyAlignment="1">
      <alignment horizontal="right" vertical="center" wrapText="1"/>
    </xf>
    <xf numFmtId="164" fontId="11" fillId="0" borderId="37" xfId="0" applyNumberFormat="1" applyFont="1" applyBorder="1" applyAlignment="1">
      <alignment horizontal="center" vertical="center" wrapText="1"/>
    </xf>
    <xf numFmtId="175" fontId="11" fillId="0" borderId="17" xfId="0" applyNumberFormat="1" applyFont="1" applyBorder="1" applyAlignment="1">
      <alignment horizontal="center" vertical="center" wrapText="1"/>
    </xf>
    <xf numFmtId="167" fontId="11" fillId="0" borderId="38" xfId="0" applyNumberFormat="1" applyFont="1" applyBorder="1" applyAlignment="1">
      <alignment horizontal="right" vertical="center" wrapText="1"/>
    </xf>
    <xf numFmtId="171" fontId="15" fillId="3" borderId="0" xfId="0" applyNumberFormat="1" applyFont="1" applyFill="1" applyAlignment="1">
      <alignment/>
    </xf>
    <xf numFmtId="164" fontId="11" fillId="5" borderId="21" xfId="0" applyNumberFormat="1" applyFont="1" applyFill="1" applyBorder="1" applyAlignment="1">
      <alignment horizontal="center" vertical="top" wrapText="1"/>
    </xf>
    <xf numFmtId="164" fontId="10" fillId="5" borderId="39" xfId="0" applyNumberFormat="1" applyFont="1" applyFill="1" applyBorder="1" applyAlignment="1">
      <alignment horizontal="center" vertical="top" wrapText="1"/>
    </xf>
    <xf numFmtId="175" fontId="11" fillId="5" borderId="32" xfId="0" applyNumberFormat="1" applyFont="1" applyFill="1" applyBorder="1" applyAlignment="1">
      <alignment horizontal="center" vertical="top" wrapText="1"/>
    </xf>
    <xf numFmtId="164" fontId="11" fillId="0" borderId="0" xfId="0" applyFont="1" applyBorder="1" applyAlignment="1">
      <alignment horizontal="justify" vertical="center" wrapText="1"/>
    </xf>
    <xf numFmtId="164" fontId="11" fillId="0" borderId="0" xfId="0" applyNumberFormat="1" applyFont="1" applyBorder="1" applyAlignment="1">
      <alignment horizontal="justify" vertical="center" wrapText="1"/>
    </xf>
    <xf numFmtId="164" fontId="11" fillId="5" borderId="17" xfId="0" applyNumberFormat="1" applyFont="1" applyFill="1" applyBorder="1" applyAlignment="1">
      <alignment horizontal="center" vertical="center" wrapText="1"/>
    </xf>
    <xf numFmtId="164" fontId="11" fillId="0" borderId="17" xfId="0" applyNumberFormat="1" applyFont="1" applyFill="1" applyBorder="1" applyAlignment="1">
      <alignment horizontal="center" vertical="center" wrapText="1"/>
    </xf>
    <xf numFmtId="167" fontId="13" fillId="5" borderId="23" xfId="17" applyNumberFormat="1" applyFont="1" applyFill="1" applyBorder="1" applyAlignment="1" applyProtection="1">
      <alignment horizontal="right" vertical="center" wrapText="1"/>
      <protection/>
    </xf>
    <xf numFmtId="178" fontId="11" fillId="0" borderId="0" xfId="0" applyNumberFormat="1" applyFont="1" applyAlignment="1">
      <alignment/>
    </xf>
    <xf numFmtId="164" fontId="11" fillId="0" borderId="24" xfId="0" applyNumberFormat="1" applyFont="1" applyBorder="1" applyAlignment="1">
      <alignment/>
    </xf>
    <xf numFmtId="164" fontId="11" fillId="0" borderId="20" xfId="0" applyNumberFormat="1" applyFont="1" applyBorder="1" applyAlignment="1">
      <alignment horizontal="left" vertical="center" wrapText="1"/>
    </xf>
    <xf numFmtId="174" fontId="1" fillId="0" borderId="20" xfId="17" applyFont="1" applyFill="1" applyBorder="1" applyAlignment="1" applyProtection="1">
      <alignment horizontal="center" vertical="center" wrapText="1"/>
      <protection/>
    </xf>
    <xf numFmtId="168" fontId="11" fillId="0" borderId="20" xfId="0" applyNumberFormat="1" applyFont="1" applyBorder="1" applyAlignment="1">
      <alignment horizontal="center" vertical="center" wrapText="1"/>
    </xf>
    <xf numFmtId="174" fontId="1" fillId="5" borderId="20" xfId="17" applyFont="1" applyFill="1" applyBorder="1" applyAlignment="1" applyProtection="1">
      <alignment horizontal="center" vertical="center" wrapText="1"/>
      <protection/>
    </xf>
    <xf numFmtId="164" fontId="10" fillId="5" borderId="22" xfId="0" applyNumberFormat="1" applyFont="1" applyFill="1" applyBorder="1" applyAlignment="1">
      <alignment horizontal="center" vertical="center" wrapText="1"/>
    </xf>
    <xf numFmtId="164" fontId="11" fillId="0" borderId="17" xfId="0" applyNumberFormat="1" applyFont="1" applyFill="1" applyBorder="1" applyAlignment="1">
      <alignment horizontal="left" vertical="center"/>
    </xf>
    <xf numFmtId="167" fontId="1" fillId="0" borderId="26" xfId="17" applyNumberFormat="1" applyFont="1" applyFill="1" applyBorder="1" applyAlignment="1" applyProtection="1">
      <alignment horizontal="right" vertical="center" wrapText="1"/>
      <protection/>
    </xf>
    <xf numFmtId="167" fontId="13" fillId="0" borderId="26" xfId="17" applyNumberFormat="1" applyFont="1" applyFill="1" applyBorder="1" applyAlignment="1" applyProtection="1">
      <alignment horizontal="right" vertical="center" wrapText="1"/>
      <protection/>
    </xf>
    <xf numFmtId="164" fontId="11" fillId="0" borderId="0" xfId="0" applyNumberFormat="1" applyFont="1" applyFill="1" applyBorder="1" applyAlignment="1">
      <alignment horizontal="left" vertical="center"/>
    </xf>
    <xf numFmtId="164" fontId="0" fillId="0" borderId="0" xfId="0" applyFont="1" applyBorder="1" applyAlignment="1">
      <alignment horizontal="justify" vertical="center" wrapText="1"/>
    </xf>
    <xf numFmtId="167" fontId="1" fillId="0" borderId="17" xfId="17" applyNumberFormat="1" applyFont="1" applyFill="1" applyBorder="1" applyAlignment="1" applyProtection="1">
      <alignment horizontal="right" vertical="center"/>
      <protection/>
    </xf>
    <xf numFmtId="164" fontId="11" fillId="0" borderId="17" xfId="0" applyNumberFormat="1" applyFont="1" applyFill="1" applyBorder="1" applyAlignment="1">
      <alignment horizontal="center" vertical="center" wrapText="1"/>
    </xf>
    <xf numFmtId="164" fontId="11" fillId="0" borderId="17" xfId="0" applyFont="1" applyBorder="1" applyAlignment="1">
      <alignment horizontal="left" vertical="center" wrapText="1"/>
    </xf>
    <xf numFmtId="167" fontId="1" fillId="0" borderId="17" xfId="17" applyNumberFormat="1" applyFont="1" applyFill="1" applyBorder="1" applyAlignment="1" applyProtection="1">
      <alignment vertical="top" wrapText="1"/>
      <protection/>
    </xf>
    <xf numFmtId="167" fontId="13" fillId="5" borderId="17" xfId="17" applyNumberFormat="1" applyFont="1" applyFill="1" applyBorder="1" applyAlignment="1" applyProtection="1">
      <alignment vertical="top" wrapText="1"/>
      <protection/>
    </xf>
    <xf numFmtId="167" fontId="1" fillId="5" borderId="20" xfId="17" applyNumberFormat="1" applyFont="1" applyFill="1" applyBorder="1" applyAlignment="1" applyProtection="1">
      <alignment horizontal="right" vertical="center" wrapText="1"/>
      <protection/>
    </xf>
    <xf numFmtId="167" fontId="1" fillId="0" borderId="26" xfId="17" applyNumberFormat="1" applyFont="1" applyFill="1" applyBorder="1" applyAlignment="1" applyProtection="1">
      <alignment vertical="center" wrapText="1"/>
      <protection/>
    </xf>
    <xf numFmtId="167" fontId="13" fillId="0" borderId="26" xfId="17" applyNumberFormat="1" applyFont="1" applyFill="1" applyBorder="1" applyAlignment="1" applyProtection="1">
      <alignment vertical="center" wrapText="1"/>
      <protection/>
    </xf>
    <xf numFmtId="164" fontId="6" fillId="7" borderId="10" xfId="0" applyFont="1" applyFill="1" applyBorder="1" applyAlignment="1">
      <alignment horizontal="center" vertical="center"/>
    </xf>
    <xf numFmtId="164" fontId="6" fillId="8" borderId="10" xfId="0" applyFont="1" applyFill="1" applyBorder="1" applyAlignment="1">
      <alignment horizontal="center" vertical="center"/>
    </xf>
    <xf numFmtId="164" fontId="6" fillId="9" borderId="40" xfId="0" applyFont="1" applyFill="1" applyBorder="1" applyAlignment="1">
      <alignment horizontal="center"/>
    </xf>
    <xf numFmtId="164" fontId="6" fillId="9" borderId="40" xfId="0" applyFont="1" applyFill="1" applyBorder="1" applyAlignment="1">
      <alignment horizontal="center" wrapText="1"/>
    </xf>
    <xf numFmtId="164" fontId="6" fillId="9" borderId="17" xfId="0" applyFont="1" applyFill="1" applyBorder="1" applyAlignment="1">
      <alignment horizontal="center" wrapText="1"/>
    </xf>
    <xf numFmtId="164" fontId="16" fillId="10" borderId="40" xfId="0" applyFont="1" applyFill="1" applyBorder="1" applyAlignment="1">
      <alignment horizontal="center"/>
    </xf>
    <xf numFmtId="164" fontId="0" fillId="10" borderId="40" xfId="0" applyFont="1" applyFill="1" applyBorder="1" applyAlignment="1">
      <alignment horizontal="center"/>
    </xf>
    <xf numFmtId="164" fontId="0" fillId="10" borderId="17" xfId="0" applyFont="1" applyFill="1" applyBorder="1" applyAlignment="1">
      <alignment horizontal="center"/>
    </xf>
    <xf numFmtId="164" fontId="16" fillId="10" borderId="41" xfId="0" applyFont="1" applyFill="1" applyBorder="1" applyAlignment="1">
      <alignment horizontal="center"/>
    </xf>
    <xf numFmtId="164" fontId="0" fillId="10" borderId="41" xfId="0" applyFont="1" applyFill="1" applyBorder="1" applyAlignment="1">
      <alignment horizontal="center"/>
    </xf>
    <xf numFmtId="164" fontId="0" fillId="10" borderId="35" xfId="0" applyFont="1" applyFill="1" applyBorder="1" applyAlignment="1">
      <alignment horizontal="center"/>
    </xf>
    <xf numFmtId="164" fontId="18" fillId="9" borderId="42" xfId="0" applyFont="1" applyFill="1" applyBorder="1" applyAlignment="1">
      <alignment horizontal="center" vertical="center" wrapText="1"/>
    </xf>
    <xf numFmtId="164" fontId="6" fillId="10" borderId="43" xfId="0" applyFont="1" applyFill="1" applyBorder="1" applyAlignment="1">
      <alignment horizontal="center"/>
    </xf>
    <xf numFmtId="164" fontId="6" fillId="10" borderId="43" xfId="0" applyFont="1" applyFill="1" applyBorder="1" applyAlignment="1">
      <alignment horizontal="center" wrapText="1"/>
    </xf>
    <xf numFmtId="164" fontId="6" fillId="10" borderId="44" xfId="0" applyFont="1" applyFill="1" applyBorder="1" applyAlignment="1">
      <alignment horizontal="center" wrapText="1"/>
    </xf>
    <xf numFmtId="164" fontId="0" fillId="0" borderId="43" xfId="0" applyFont="1" applyBorder="1" applyAlignment="1">
      <alignment horizontal="center"/>
    </xf>
    <xf numFmtId="164" fontId="0" fillId="0" borderId="43" xfId="0" applyFont="1" applyBorder="1" applyAlignment="1">
      <alignment horizontal="justify"/>
    </xf>
    <xf numFmtId="164" fontId="6" fillId="0" borderId="43" xfId="0" applyFont="1" applyBorder="1" applyAlignment="1">
      <alignment horizontal="center"/>
    </xf>
    <xf numFmtId="164" fontId="6" fillId="11" borderId="44" xfId="0" applyFont="1" applyFill="1" applyBorder="1" applyAlignment="1">
      <alignment horizontal="center"/>
    </xf>
    <xf numFmtId="164" fontId="0" fillId="0" borderId="45" xfId="0" applyFont="1" applyBorder="1" applyAlignment="1">
      <alignment horizontal="center"/>
    </xf>
    <xf numFmtId="164" fontId="0" fillId="0" borderId="45" xfId="0" applyFont="1" applyBorder="1" applyAlignment="1">
      <alignment horizontal="justify"/>
    </xf>
    <xf numFmtId="164" fontId="6" fillId="0" borderId="45" xfId="0" applyFont="1" applyBorder="1" applyAlignment="1">
      <alignment horizontal="center"/>
    </xf>
    <xf numFmtId="164" fontId="6" fillId="9" borderId="45" xfId="0" applyFont="1" applyFill="1" applyBorder="1" applyAlignment="1">
      <alignment horizontal="center" vertical="center" wrapText="1"/>
    </xf>
    <xf numFmtId="164" fontId="6" fillId="2" borderId="44" xfId="0" applyNumberFormat="1" applyFont="1" applyFill="1" applyBorder="1" applyAlignment="1">
      <alignment horizontal="center"/>
    </xf>
    <xf numFmtId="164" fontId="6" fillId="10" borderId="10" xfId="0" applyFont="1" applyFill="1" applyBorder="1" applyAlignment="1">
      <alignment horizontal="center" wrapText="1"/>
    </xf>
    <xf numFmtId="164" fontId="0" fillId="10" borderId="40" xfId="0" applyFont="1" applyFill="1" applyBorder="1" applyAlignment="1">
      <alignment horizontal="center" wrapText="1"/>
    </xf>
    <xf numFmtId="164" fontId="0" fillId="10" borderId="41" xfId="0" applyFont="1" applyFill="1" applyBorder="1" applyAlignment="1">
      <alignment horizontal="center" wrapText="1"/>
    </xf>
    <xf numFmtId="164" fontId="6" fillId="8" borderId="10" xfId="0" applyFont="1" applyFill="1" applyBorder="1" applyAlignment="1">
      <alignment horizontal="left" vertical="center"/>
    </xf>
    <xf numFmtId="164" fontId="6" fillId="9" borderId="42" xfId="0" applyFont="1" applyFill="1" applyBorder="1" applyAlignment="1">
      <alignment horizontal="center" vertical="center" wrapText="1"/>
    </xf>
    <xf numFmtId="164" fontId="0" fillId="0" borderId="43" xfId="0" applyFont="1" applyBorder="1" applyAlignment="1">
      <alignment/>
    </xf>
    <xf numFmtId="164" fontId="0" fillId="0" borderId="46" xfId="0" applyFont="1" applyBorder="1" applyAlignment="1">
      <alignment horizontal="center"/>
    </xf>
    <xf numFmtId="164" fontId="0" fillId="0" borderId="46" xfId="0" applyFont="1" applyBorder="1" applyAlignment="1">
      <alignment/>
    </xf>
    <xf numFmtId="164" fontId="6" fillId="0" borderId="46" xfId="0" applyFont="1" applyBorder="1" applyAlignment="1">
      <alignment horizontal="center"/>
    </xf>
    <xf numFmtId="164" fontId="6" fillId="11" borderId="42" xfId="0" applyFont="1" applyFill="1" applyBorder="1" applyAlignment="1">
      <alignment horizontal="center"/>
    </xf>
    <xf numFmtId="164" fontId="6" fillId="9" borderId="43" xfId="0" applyFont="1" applyFill="1" applyBorder="1" applyAlignment="1">
      <alignment horizontal="center" wrapText="1"/>
    </xf>
    <xf numFmtId="164" fontId="0" fillId="0" borderId="0" xfId="0" applyFill="1" applyAlignment="1">
      <alignment/>
    </xf>
    <xf numFmtId="164" fontId="6" fillId="9" borderId="43" xfId="0" applyFont="1" applyFill="1" applyBorder="1" applyAlignment="1">
      <alignment horizontal="center" vertical="center" wrapText="1"/>
    </xf>
    <xf numFmtId="164" fontId="6" fillId="9" borderId="46" xfId="0" applyFont="1" applyFill="1" applyBorder="1" applyAlignment="1">
      <alignment horizontal="center"/>
    </xf>
    <xf numFmtId="164" fontId="6" fillId="9" borderId="46" xfId="0" applyFont="1" applyFill="1" applyBorder="1" applyAlignment="1">
      <alignment horizontal="center" wrapText="1"/>
    </xf>
    <xf numFmtId="164" fontId="6" fillId="9" borderId="42" xfId="0" applyFont="1" applyFill="1" applyBorder="1" applyAlignment="1">
      <alignment horizontal="center" wrapText="1"/>
    </xf>
    <xf numFmtId="164" fontId="11" fillId="0" borderId="43" xfId="0" applyFont="1" applyBorder="1" applyAlignment="1">
      <alignment/>
    </xf>
    <xf numFmtId="164" fontId="6" fillId="9" borderId="45" xfId="0" applyFont="1" applyFill="1" applyBorder="1" applyAlignment="1">
      <alignment horizontal="center" wrapText="1"/>
    </xf>
    <xf numFmtId="164" fontId="0" fillId="0" borderId="0" xfId="0" applyFont="1" applyAlignment="1">
      <alignment/>
    </xf>
    <xf numFmtId="164" fontId="6" fillId="0" borderId="0" xfId="0" applyFont="1" applyBorder="1" applyAlignment="1">
      <alignment horizontal="center" vertical="center" wrapText="1"/>
    </xf>
    <xf numFmtId="164" fontId="0" fillId="0" borderId="43" xfId="0" applyFont="1" applyBorder="1" applyAlignment="1">
      <alignment wrapText="1"/>
    </xf>
    <xf numFmtId="164" fontId="0" fillId="0" borderId="43" xfId="0" applyFont="1" applyBorder="1" applyAlignment="1">
      <alignment horizontal="center" wrapText="1"/>
    </xf>
    <xf numFmtId="164" fontId="0" fillId="0" borderId="46" xfId="0" applyFont="1" applyBorder="1" applyAlignment="1">
      <alignment wrapText="1"/>
    </xf>
    <xf numFmtId="164" fontId="0" fillId="0" borderId="46" xfId="0" applyFont="1" applyBorder="1" applyAlignment="1">
      <alignment horizontal="center" wrapText="1"/>
    </xf>
    <xf numFmtId="174" fontId="1" fillId="0" borderId="20" xfId="17" applyFont="1" applyFill="1" applyBorder="1" applyAlignment="1" applyProtection="1">
      <alignment horizontal="right" wrapText="1"/>
      <protection/>
    </xf>
    <xf numFmtId="174" fontId="13" fillId="5" borderId="26" xfId="17" applyFont="1" applyFill="1" applyBorder="1" applyAlignment="1" applyProtection="1">
      <alignment horizontal="right" vertical="top" wrapText="1"/>
      <protection/>
    </xf>
    <xf numFmtId="174" fontId="13" fillId="0" borderId="17" xfId="17" applyFont="1" applyFill="1" applyBorder="1" applyAlignment="1" applyProtection="1">
      <alignment horizontal="right" vertical="center" wrapText="1"/>
      <protection/>
    </xf>
    <xf numFmtId="167" fontId="13" fillId="0" borderId="17" xfId="17" applyNumberFormat="1" applyFont="1" applyFill="1" applyBorder="1" applyAlignment="1" applyProtection="1">
      <alignment horizontal="right"/>
      <protection/>
    </xf>
    <xf numFmtId="164" fontId="10" fillId="3" borderId="20" xfId="0" applyFont="1" applyFill="1" applyBorder="1" applyAlignment="1">
      <alignment horizontal="center" vertical="center" wrapText="1"/>
    </xf>
    <xf numFmtId="164" fontId="11" fillId="3" borderId="20" xfId="0" applyFont="1" applyFill="1" applyBorder="1" applyAlignment="1">
      <alignment horizontal="center" vertical="center" wrapText="1"/>
    </xf>
    <xf numFmtId="164" fontId="11" fillId="3" borderId="20" xfId="0" applyNumberFormat="1" applyFont="1" applyFill="1" applyBorder="1" applyAlignment="1">
      <alignment horizontal="left" vertical="center" wrapText="1"/>
    </xf>
    <xf numFmtId="179" fontId="11" fillId="3" borderId="20" xfId="0" applyNumberFormat="1" applyFont="1" applyFill="1" applyBorder="1" applyAlignment="1">
      <alignment horizontal="center" vertical="center" wrapText="1"/>
    </xf>
    <xf numFmtId="167" fontId="11" fillId="3" borderId="20" xfId="0" applyNumberFormat="1" applyFont="1" applyFill="1" applyBorder="1" applyAlignment="1">
      <alignment horizontal="right" vertical="center" wrapText="1"/>
    </xf>
    <xf numFmtId="164" fontId="10" fillId="3" borderId="17" xfId="0" applyFont="1" applyFill="1" applyBorder="1" applyAlignment="1">
      <alignment horizontal="left" vertical="center"/>
    </xf>
    <xf numFmtId="164" fontId="11" fillId="3" borderId="0" xfId="0" applyFont="1" applyFill="1" applyBorder="1" applyAlignment="1">
      <alignment/>
    </xf>
    <xf numFmtId="164" fontId="10" fillId="3" borderId="22" xfId="0" applyFont="1" applyFill="1" applyBorder="1" applyAlignment="1">
      <alignment horizontal="center" vertical="center" wrapText="1"/>
    </xf>
    <xf numFmtId="164" fontId="11" fillId="3" borderId="25" xfId="0" applyFont="1" applyFill="1" applyBorder="1" applyAlignment="1">
      <alignment horizontal="center" vertical="center" wrapText="1"/>
    </xf>
    <xf numFmtId="164" fontId="11" fillId="3" borderId="17" xfId="0" applyFont="1" applyFill="1" applyBorder="1" applyAlignment="1">
      <alignment horizontal="left" vertical="center"/>
    </xf>
    <xf numFmtId="167" fontId="11" fillId="3" borderId="26" xfId="0" applyNumberFormat="1" applyFont="1" applyFill="1" applyBorder="1" applyAlignment="1">
      <alignment horizontal="right" vertical="center" wrapText="1"/>
    </xf>
    <xf numFmtId="164" fontId="11" fillId="3" borderId="17" xfId="0" applyFont="1" applyFill="1" applyBorder="1" applyAlignment="1">
      <alignment horizontal="left" vertical="center" wrapText="1"/>
    </xf>
    <xf numFmtId="167" fontId="10" fillId="3" borderId="26" xfId="0" applyNumberFormat="1" applyFont="1" applyFill="1" applyBorder="1" applyAlignment="1">
      <alignment horizontal="right" vertical="center" wrapText="1"/>
    </xf>
    <xf numFmtId="164" fontId="11" fillId="0" borderId="0" xfId="0" applyNumberFormat="1" applyFont="1" applyFill="1" applyBorder="1" applyAlignment="1">
      <alignment horizontal="justify" vertical="center"/>
    </xf>
    <xf numFmtId="164" fontId="19" fillId="0" borderId="0" xfId="0" applyNumberFormat="1" applyFont="1" applyAlignment="1">
      <alignment horizontal="justify" vertical="center"/>
    </xf>
    <xf numFmtId="164" fontId="19" fillId="0" borderId="0" xfId="0" applyNumberFormat="1" applyFont="1" applyAlignment="1">
      <alignment/>
    </xf>
    <xf numFmtId="176" fontId="11" fillId="0" borderId="20" xfId="0" applyNumberFormat="1" applyFont="1" applyFill="1" applyBorder="1" applyAlignment="1">
      <alignment horizontal="center" wrapText="1"/>
    </xf>
    <xf numFmtId="164" fontId="11" fillId="0" borderId="25" xfId="0" applyNumberFormat="1" applyFont="1" applyBorder="1" applyAlignment="1">
      <alignment horizontal="right" vertical="top" wrapText="1"/>
    </xf>
    <xf numFmtId="164" fontId="10" fillId="5" borderId="20" xfId="0" applyNumberFormat="1" applyFont="1" applyFill="1" applyBorder="1" applyAlignment="1">
      <alignment horizontal="right" vertical="top" wrapText="1"/>
    </xf>
    <xf numFmtId="164" fontId="11" fillId="0" borderId="0" xfId="0" applyNumberFormat="1" applyFont="1" applyFill="1" applyBorder="1" applyAlignment="1">
      <alignment horizontal="left" wrapText="1"/>
    </xf>
    <xf numFmtId="176" fontId="11" fillId="0" borderId="25" xfId="0" applyNumberFormat="1" applyFont="1" applyBorder="1" applyAlignment="1">
      <alignment horizontal="center" vertical="top" wrapText="1"/>
    </xf>
    <xf numFmtId="164" fontId="0" fillId="0" borderId="17" xfId="0" applyFont="1" applyBorder="1" applyAlignment="1">
      <alignment horizontal="left" vertical="center"/>
    </xf>
    <xf numFmtId="167" fontId="0" fillId="0" borderId="17" xfId="0" applyNumberFormat="1" applyBorder="1" applyAlignment="1">
      <alignment horizontal="right" vertical="center"/>
    </xf>
    <xf numFmtId="167" fontId="6" fillId="0" borderId="17" xfId="0" applyNumberFormat="1" applyFont="1" applyBorder="1" applyAlignment="1">
      <alignment horizontal="right" vertical="center"/>
    </xf>
  </cellXfs>
  <cellStyles count="10">
    <cellStyle name="Normal" xfId="0"/>
    <cellStyle name="Comma" xfId="15"/>
    <cellStyle name="Comma [0]" xfId="16"/>
    <cellStyle name="Currency" xfId="17"/>
    <cellStyle name="Currency [0]" xfId="18"/>
    <cellStyle name="Percent" xfId="19"/>
    <cellStyle name="Moeda 4" xfId="20"/>
    <cellStyle name="Result 1" xfId="21"/>
    <cellStyle name="Resultado2" xfId="22"/>
    <cellStyle name="Título 1 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9900"/>
      <rgbColor rgb="00000080"/>
      <rgbColor rgb="00808000"/>
      <rgbColor rgb="00800080"/>
      <rgbColor rgb="00008080"/>
      <rgbColor rgb="00C0C0C0"/>
      <rgbColor rgb="00808080"/>
      <rgbColor rgb="00729FCF"/>
      <rgbColor rgb="00993366"/>
      <rgbColor rgb="00FFFFCC"/>
      <rgbColor rgb="00E3E3E3"/>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61A8F5"/>
      <rgbColor rgb="005EB91E"/>
      <rgbColor rgb="00FFCC00"/>
      <rgbColor rgb="00FF9900"/>
      <rgbColor rgb="00FF6600"/>
      <rgbColor rgb="00666699"/>
      <rgbColor rgb="00969696"/>
      <rgbColor rgb="00003366"/>
      <rgbColor rgb="00339966"/>
      <rgbColor rgb="00171717"/>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24"/>
  </sheetPr>
  <dimension ref="B3:I32"/>
  <sheetViews>
    <sheetView view="pageBreakPreview" zoomScaleNormal="65" zoomScaleSheetLayoutView="100" workbookViewId="0" topLeftCell="B10">
      <selection activeCell="I28" sqref="I28"/>
    </sheetView>
  </sheetViews>
  <sheetFormatPr defaultColWidth="9.00390625" defaultRowHeight="12.75" customHeight="1"/>
  <cols>
    <col min="1" max="2" width="10.375" style="0" customWidth="1"/>
    <col min="3" max="3" width="28.75390625" style="0" customWidth="1"/>
    <col min="4" max="4" width="8.25390625" style="0" customWidth="1"/>
    <col min="5" max="5" width="12.00390625" style="0" customWidth="1"/>
    <col min="6" max="6" width="12.75390625" style="0" customWidth="1"/>
    <col min="7" max="7" width="13.375" style="0" customWidth="1"/>
    <col min="8" max="8" width="17.25390625" style="0" customWidth="1"/>
    <col min="9" max="9" width="18.25390625" style="0" customWidth="1"/>
    <col min="10" max="16384" width="10.375" style="0" customWidth="1"/>
  </cols>
  <sheetData>
    <row r="3" spans="2:8" ht="16.5" customHeight="1">
      <c r="B3" s="1" t="s">
        <v>0</v>
      </c>
      <c r="C3" s="1"/>
      <c r="D3" s="1"/>
      <c r="E3" s="1"/>
      <c r="F3" s="1"/>
      <c r="G3" s="1"/>
      <c r="H3" s="1"/>
    </row>
    <row r="4" spans="2:8" ht="16.5" customHeight="1">
      <c r="B4" s="2" t="s">
        <v>1</v>
      </c>
      <c r="C4" s="2"/>
      <c r="D4" s="2"/>
      <c r="E4" s="2"/>
      <c r="F4" s="2"/>
      <c r="G4" s="2"/>
      <c r="H4" s="2"/>
    </row>
    <row r="5" spans="2:8" ht="16.5" customHeight="1">
      <c r="B5" s="3" t="s">
        <v>2</v>
      </c>
      <c r="C5" s="4" t="s">
        <v>3</v>
      </c>
      <c r="D5" s="4"/>
      <c r="E5" s="4"/>
      <c r="F5" s="4"/>
      <c r="G5" s="4"/>
      <c r="H5" s="4"/>
    </row>
    <row r="6" spans="2:8" ht="16.5" customHeight="1">
      <c r="B6" s="2"/>
      <c r="C6" s="2"/>
      <c r="D6" s="2"/>
      <c r="E6" s="2"/>
      <c r="F6" s="2"/>
      <c r="G6" s="2"/>
      <c r="H6" s="2"/>
    </row>
    <row r="7" spans="2:8" ht="16.5" customHeight="1">
      <c r="B7" s="2"/>
      <c r="C7" s="2"/>
      <c r="D7" s="2"/>
      <c r="E7" s="2"/>
      <c r="F7" s="2"/>
      <c r="G7" s="2"/>
      <c r="H7" s="2"/>
    </row>
    <row r="8" spans="2:8" ht="16.5" customHeight="1">
      <c r="B8" s="2"/>
      <c r="C8" s="2"/>
      <c r="D8" s="2"/>
      <c r="E8" s="2"/>
      <c r="F8" s="2"/>
      <c r="G8" s="2"/>
      <c r="H8" s="2"/>
    </row>
    <row r="9" spans="2:8" ht="16.5" customHeight="1">
      <c r="B9" s="2"/>
      <c r="C9" s="2"/>
      <c r="D9" s="2"/>
      <c r="E9" s="2"/>
      <c r="F9" s="2"/>
      <c r="G9" s="2"/>
      <c r="H9" s="2"/>
    </row>
    <row r="10" spans="2:8" ht="16.5" customHeight="1">
      <c r="B10" s="5" t="s">
        <v>4</v>
      </c>
      <c r="C10" s="6" t="s">
        <v>5</v>
      </c>
      <c r="D10" s="6"/>
      <c r="E10" s="6"/>
      <c r="F10" s="6"/>
      <c r="G10" s="6"/>
      <c r="H10" s="6"/>
    </row>
    <row r="11" spans="2:8" ht="51" customHeight="1">
      <c r="B11" s="7" t="s">
        <v>6</v>
      </c>
      <c r="C11" s="7"/>
      <c r="D11" s="7"/>
      <c r="E11" s="7"/>
      <c r="F11" s="7"/>
      <c r="G11" s="7"/>
      <c r="H11" s="7"/>
    </row>
    <row r="12" spans="2:8" ht="15.75" customHeight="1">
      <c r="B12" s="8"/>
      <c r="C12" s="9" t="s">
        <v>7</v>
      </c>
      <c r="D12" s="9"/>
      <c r="E12" s="9"/>
      <c r="F12" s="9"/>
      <c r="G12" s="9"/>
      <c r="H12" s="9"/>
    </row>
    <row r="13" spans="2:8" ht="15.75" customHeight="1">
      <c r="B13" s="8"/>
      <c r="C13" s="9"/>
      <c r="D13" s="9"/>
      <c r="E13" s="9"/>
      <c r="F13" s="9"/>
      <c r="G13" s="9"/>
      <c r="H13" s="9"/>
    </row>
    <row r="14" spans="2:8" ht="38.25" customHeight="1">
      <c r="B14" s="10" t="s">
        <v>8</v>
      </c>
      <c r="C14" s="11" t="s">
        <v>9</v>
      </c>
      <c r="D14" s="12" t="s">
        <v>10</v>
      </c>
      <c r="E14" s="13" t="s">
        <v>11</v>
      </c>
      <c r="F14" s="13" t="s">
        <v>12</v>
      </c>
      <c r="G14" s="13" t="s">
        <v>13</v>
      </c>
      <c r="H14" s="14" t="s">
        <v>14</v>
      </c>
    </row>
    <row r="15" spans="2:9" ht="22.5" customHeight="1">
      <c r="B15" s="10">
        <v>90</v>
      </c>
      <c r="C15" s="15" t="s">
        <v>15</v>
      </c>
      <c r="D15" s="12">
        <v>2</v>
      </c>
      <c r="E15" s="16">
        <f>'Aux de Agropecuária'!F222</f>
        <v>3962.5978032605235</v>
      </c>
      <c r="F15" s="16">
        <f aca="true" t="shared" si="0" ref="F15:F22">E15*12</f>
        <v>47551.17363912628</v>
      </c>
      <c r="G15" s="16">
        <f aca="true" t="shared" si="1" ref="G15:G22">D15*E15</f>
        <v>7925.195606521047</v>
      </c>
      <c r="H15" s="17">
        <f aca="true" t="shared" si="2" ref="H15:H22">G15*12</f>
        <v>95102.34727825256</v>
      </c>
      <c r="I15" s="18"/>
    </row>
    <row r="16" spans="2:8" ht="15.75" customHeight="1">
      <c r="B16" s="10">
        <v>91</v>
      </c>
      <c r="C16" s="19" t="s">
        <v>16</v>
      </c>
      <c r="D16" s="20">
        <v>2</v>
      </c>
      <c r="E16" s="16">
        <f>'Aux de Cozinha'!F222</f>
        <v>4262.896264644781</v>
      </c>
      <c r="F16" s="16">
        <f t="shared" si="0"/>
        <v>51154.75517573737</v>
      </c>
      <c r="G16" s="16">
        <f t="shared" si="1"/>
        <v>8525.792529289562</v>
      </c>
      <c r="H16" s="17">
        <f t="shared" si="2"/>
        <v>102309.51035147475</v>
      </c>
    </row>
    <row r="17" spans="2:8" ht="15.75" customHeight="1">
      <c r="B17" s="10">
        <v>92</v>
      </c>
      <c r="C17" s="19" t="s">
        <v>17</v>
      </c>
      <c r="D17" s="20">
        <v>1</v>
      </c>
      <c r="E17" s="16">
        <f>Cozinheiro!F222</f>
        <v>4529.328200713167</v>
      </c>
      <c r="F17" s="16">
        <f t="shared" si="0"/>
        <v>54351.938408557995</v>
      </c>
      <c r="G17" s="16">
        <f t="shared" si="1"/>
        <v>4529.328200713167</v>
      </c>
      <c r="H17" s="17">
        <f t="shared" si="2"/>
        <v>54351.938408557995</v>
      </c>
    </row>
    <row r="18" spans="2:8" ht="15.75" customHeight="1">
      <c r="B18" s="10">
        <v>93</v>
      </c>
      <c r="C18" s="19" t="s">
        <v>18</v>
      </c>
      <c r="D18" s="20">
        <v>1</v>
      </c>
      <c r="E18" s="16">
        <f>Jardineiro!F222</f>
        <v>4919.324207470887</v>
      </c>
      <c r="F18" s="16">
        <f t="shared" si="0"/>
        <v>59031.89048965064</v>
      </c>
      <c r="G18" s="16">
        <f t="shared" si="1"/>
        <v>4919.324207470887</v>
      </c>
      <c r="H18" s="17">
        <f t="shared" si="2"/>
        <v>59031.89048965064</v>
      </c>
    </row>
    <row r="19" spans="2:8" ht="15.75" customHeight="1">
      <c r="B19" s="10">
        <v>94</v>
      </c>
      <c r="C19" s="19" t="s">
        <v>19</v>
      </c>
      <c r="D19" s="20">
        <v>2</v>
      </c>
      <c r="E19" s="16">
        <f>Motorista!F222</f>
        <v>6181.135390383992</v>
      </c>
      <c r="F19" s="16">
        <f t="shared" si="0"/>
        <v>74173.6246846079</v>
      </c>
      <c r="G19" s="16">
        <f t="shared" si="1"/>
        <v>12362.270780767984</v>
      </c>
      <c r="H19" s="17">
        <f t="shared" si="2"/>
        <v>148347.2493692158</v>
      </c>
    </row>
    <row r="20" spans="2:8" ht="15.75" customHeight="1">
      <c r="B20" s="10">
        <v>95</v>
      </c>
      <c r="C20" s="19" t="s">
        <v>20</v>
      </c>
      <c r="D20" s="20">
        <v>1</v>
      </c>
      <c r="E20" s="16">
        <f>Porteiro!F222</f>
        <v>3922.967971439625</v>
      </c>
      <c r="F20" s="16">
        <f t="shared" si="0"/>
        <v>47075.6156572755</v>
      </c>
      <c r="G20" s="16">
        <f t="shared" si="1"/>
        <v>3922.967971439625</v>
      </c>
      <c r="H20" s="17">
        <f t="shared" si="2"/>
        <v>47075.6156572755</v>
      </c>
    </row>
    <row r="21" spans="2:8" ht="15.75" customHeight="1">
      <c r="B21" s="10">
        <v>96</v>
      </c>
      <c r="C21" s="19" t="s">
        <v>21</v>
      </c>
      <c r="D21" s="20">
        <v>1</v>
      </c>
      <c r="E21" s="21">
        <f>Recepcionista!F222</f>
        <v>3992.4562605579927</v>
      </c>
      <c r="F21" s="16">
        <f t="shared" si="0"/>
        <v>47909.475126695914</v>
      </c>
      <c r="G21" s="16">
        <f t="shared" si="1"/>
        <v>3992.4562605579927</v>
      </c>
      <c r="H21" s="17">
        <f t="shared" si="2"/>
        <v>47909.475126695914</v>
      </c>
    </row>
    <row r="22" spans="2:9" ht="15.75" customHeight="1">
      <c r="B22" s="10">
        <v>97</v>
      </c>
      <c r="C22" s="19" t="s">
        <v>22</v>
      </c>
      <c r="D22" s="20">
        <v>3</v>
      </c>
      <c r="E22" s="21">
        <f>Zelador!F222</f>
        <v>3816.511948213293</v>
      </c>
      <c r="F22" s="16">
        <f t="shared" si="0"/>
        <v>45798.143378559515</v>
      </c>
      <c r="G22" s="16">
        <f t="shared" si="1"/>
        <v>11449.535844639879</v>
      </c>
      <c r="H22" s="17">
        <f t="shared" si="2"/>
        <v>137394.43013567856</v>
      </c>
      <c r="I22" s="18"/>
    </row>
    <row r="23" spans="2:8" ht="18.75" customHeight="1">
      <c r="B23" s="22"/>
      <c r="C23" s="22"/>
      <c r="D23" s="22"/>
      <c r="E23" s="22"/>
      <c r="F23" s="22"/>
      <c r="G23" s="16">
        <f>SUM(G15:G22)</f>
        <v>57626.871401400145</v>
      </c>
      <c r="H23" s="23">
        <f>SUM(H15:H22)</f>
        <v>691522.4568168017</v>
      </c>
    </row>
    <row r="24" spans="2:8" ht="18.75" customHeight="1">
      <c r="B24" s="24" t="s">
        <v>23</v>
      </c>
      <c r="C24" s="24"/>
      <c r="D24" s="24"/>
      <c r="E24" s="24"/>
      <c r="F24" s="24"/>
      <c r="G24" s="24"/>
      <c r="H24" s="24"/>
    </row>
    <row r="25" spans="2:8" ht="38.25" customHeight="1">
      <c r="B25" s="25"/>
      <c r="C25" s="25"/>
      <c r="D25" s="26" t="s">
        <v>24</v>
      </c>
      <c r="E25" s="27" t="s">
        <v>25</v>
      </c>
      <c r="F25" s="27" t="s">
        <v>26</v>
      </c>
      <c r="G25" s="27" t="s">
        <v>27</v>
      </c>
      <c r="H25" s="28" t="s">
        <v>14</v>
      </c>
    </row>
    <row r="26" spans="2:8" ht="19.5" customHeight="1">
      <c r="B26" s="29">
        <v>98</v>
      </c>
      <c r="C26" s="30" t="s">
        <v>28</v>
      </c>
      <c r="D26" s="20" t="s">
        <v>29</v>
      </c>
      <c r="E26" s="31" t="s">
        <v>29</v>
      </c>
      <c r="F26" s="12">
        <v>96</v>
      </c>
      <c r="G26" s="32">
        <f>'Diárias _ Motorista'!C176</f>
        <v>91.96</v>
      </c>
      <c r="H26" s="33">
        <f aca="true" t="shared" si="3" ref="H26:H30">F26*G26</f>
        <v>8828.16</v>
      </c>
    </row>
    <row r="27" spans="2:8" ht="19.5" customHeight="1">
      <c r="B27" s="10">
        <v>99</v>
      </c>
      <c r="C27" s="19" t="s">
        <v>30</v>
      </c>
      <c r="D27" s="20">
        <v>2</v>
      </c>
      <c r="E27" s="20">
        <v>96</v>
      </c>
      <c r="F27" s="12">
        <f aca="true" t="shared" si="4" ref="F27:F30">D27*E27</f>
        <v>192</v>
      </c>
      <c r="G27" s="32">
        <f>'Hora Extra 50%'!C190</f>
        <v>27.27</v>
      </c>
      <c r="H27" s="33">
        <f t="shared" si="3"/>
        <v>5235.84</v>
      </c>
    </row>
    <row r="28" spans="2:8" ht="18.75" customHeight="1">
      <c r="B28" s="10">
        <v>100</v>
      </c>
      <c r="C28" s="19" t="s">
        <v>31</v>
      </c>
      <c r="D28" s="20">
        <v>2</v>
      </c>
      <c r="E28" s="20">
        <v>96</v>
      </c>
      <c r="F28" s="12">
        <f t="shared" si="4"/>
        <v>192</v>
      </c>
      <c r="G28" s="32">
        <f>'Hora Extra 75%'!C184</f>
        <v>31.82</v>
      </c>
      <c r="H28" s="33">
        <f t="shared" si="3"/>
        <v>6109.4400000000005</v>
      </c>
    </row>
    <row r="29" spans="2:8" ht="27" customHeight="1">
      <c r="B29" s="10">
        <v>101</v>
      </c>
      <c r="C29" s="19" t="s">
        <v>32</v>
      </c>
      <c r="D29" s="20">
        <v>2</v>
      </c>
      <c r="E29" s="20">
        <v>51</v>
      </c>
      <c r="F29" s="12">
        <f t="shared" si="4"/>
        <v>102</v>
      </c>
      <c r="G29" s="32">
        <f>'Hora Extra 100%'!C187</f>
        <v>36.37</v>
      </c>
      <c r="H29" s="33">
        <f t="shared" si="3"/>
        <v>3709.74</v>
      </c>
    </row>
    <row r="30" spans="2:8" ht="29.25" customHeight="1">
      <c r="B30" s="10">
        <v>102</v>
      </c>
      <c r="C30" s="19" t="s">
        <v>33</v>
      </c>
      <c r="D30" s="20">
        <v>2</v>
      </c>
      <c r="E30" s="20">
        <v>60</v>
      </c>
      <c r="F30" s="12">
        <f t="shared" si="4"/>
        <v>120</v>
      </c>
      <c r="G30" s="32">
        <f>'Adicional Noturno 25%'!C190</f>
        <v>4.55</v>
      </c>
      <c r="H30" s="34">
        <f t="shared" si="3"/>
        <v>546</v>
      </c>
    </row>
    <row r="31" spans="2:8" ht="18.75" customHeight="1">
      <c r="B31" s="8"/>
      <c r="C31" s="35"/>
      <c r="D31" s="36"/>
      <c r="E31" s="37"/>
      <c r="F31" s="38"/>
      <c r="G31" s="39"/>
      <c r="H31" s="40">
        <f>SUM(H26:H30)</f>
        <v>24429.18</v>
      </c>
    </row>
    <row r="32" spans="2:8" ht="21.75" customHeight="1">
      <c r="B32" s="41" t="s">
        <v>34</v>
      </c>
      <c r="C32" s="41"/>
      <c r="D32" s="41"/>
      <c r="E32" s="41"/>
      <c r="F32" s="41"/>
      <c r="G32" s="41"/>
      <c r="H32" s="42">
        <f>H23+H31</f>
        <v>715951.6368168017</v>
      </c>
    </row>
  </sheetData>
  <sheetProtection selectLockedCells="1" selectUnlockedCells="1"/>
  <mergeCells count="14">
    <mergeCell ref="B3:H3"/>
    <mergeCell ref="B4:H4"/>
    <mergeCell ref="C5:H5"/>
    <mergeCell ref="B6:H6"/>
    <mergeCell ref="B7:H7"/>
    <mergeCell ref="B8:H8"/>
    <mergeCell ref="B9:H9"/>
    <mergeCell ref="C10:H10"/>
    <mergeCell ref="B11:H11"/>
    <mergeCell ref="C12:H13"/>
    <mergeCell ref="B23:F23"/>
    <mergeCell ref="B24:H24"/>
    <mergeCell ref="B25:C25"/>
    <mergeCell ref="B32:G32"/>
  </mergeCells>
  <printOptions/>
  <pageMargins left="0.7875" right="0.7875" top="1.0527777777777778" bottom="1.0527777777777778" header="0.7875" footer="0.7875"/>
  <pageSetup horizontalDpi="300" verticalDpi="300" orientation="portrait" paperSize="9" scale="69"/>
  <headerFooter alignWithMargins="0">
    <oddHeader>&amp;C&amp;"Times New Roman,Normal"&amp;12&amp;A</oddHeader>
    <oddFooter>&amp;C&amp;"Times New Roman,Normal"&amp;12Página &amp;P</oddFooter>
  </headerFooter>
</worksheet>
</file>

<file path=xl/worksheets/sheet10.xml><?xml version="1.0" encoding="utf-8"?>
<worksheet xmlns="http://schemas.openxmlformats.org/spreadsheetml/2006/main" xmlns:r="http://schemas.openxmlformats.org/officeDocument/2006/relationships">
  <sheetPr>
    <tabColor indexed="24"/>
  </sheetPr>
  <dimension ref="A2:G100"/>
  <sheetViews>
    <sheetView view="pageBreakPreview" zoomScaleNormal="65" zoomScaleSheetLayoutView="100" workbookViewId="0" topLeftCell="A1">
      <selection activeCell="K5" sqref="K5"/>
    </sheetView>
  </sheetViews>
  <sheetFormatPr defaultColWidth="9.00390625" defaultRowHeight="15.75" customHeight="1"/>
  <cols>
    <col min="1" max="1" width="10.375" style="0" customWidth="1"/>
    <col min="2" max="2" width="69.875" style="0" customWidth="1"/>
    <col min="3" max="16384" width="10.375" style="0" customWidth="1"/>
  </cols>
  <sheetData>
    <row r="2" spans="2:4" ht="15.75" customHeight="1">
      <c r="B2" s="219" t="s">
        <v>230</v>
      </c>
      <c r="C2" s="219"/>
      <c r="D2" s="219"/>
    </row>
    <row r="3" spans="2:4" ht="15.75" customHeight="1">
      <c r="B3" s="220" t="s">
        <v>231</v>
      </c>
      <c r="C3" s="220"/>
      <c r="D3" s="220"/>
    </row>
    <row r="5" spans="2:4" ht="54" customHeight="1">
      <c r="B5" s="221" t="s">
        <v>232</v>
      </c>
      <c r="C5" s="222" t="s">
        <v>233</v>
      </c>
      <c r="D5" s="223" t="s">
        <v>234</v>
      </c>
    </row>
    <row r="6" spans="2:4" ht="15.75" customHeight="1">
      <c r="B6" s="224" t="s">
        <v>235</v>
      </c>
      <c r="C6" s="225">
        <v>2</v>
      </c>
      <c r="D6" s="226">
        <v>2</v>
      </c>
    </row>
    <row r="7" spans="2:4" ht="15.75" customHeight="1">
      <c r="B7" s="224" t="s">
        <v>236</v>
      </c>
      <c r="C7" s="225">
        <v>1</v>
      </c>
      <c r="D7" s="226">
        <v>1</v>
      </c>
    </row>
    <row r="8" spans="2:4" ht="15.75" customHeight="1">
      <c r="B8" s="227" t="s">
        <v>237</v>
      </c>
      <c r="C8" s="228">
        <v>1</v>
      </c>
      <c r="D8" s="229">
        <v>1</v>
      </c>
    </row>
    <row r="9" spans="2:4" ht="15.75" customHeight="1">
      <c r="B9" s="224" t="s">
        <v>238</v>
      </c>
      <c r="C9" s="225">
        <v>1</v>
      </c>
      <c r="D9" s="226">
        <v>1</v>
      </c>
    </row>
    <row r="10" spans="2:4" ht="15.75" customHeight="1">
      <c r="B10" s="227" t="s">
        <v>239</v>
      </c>
      <c r="C10" s="228">
        <v>2</v>
      </c>
      <c r="D10" s="229">
        <v>2</v>
      </c>
    </row>
    <row r="11" spans="2:4" ht="15.75" customHeight="1">
      <c r="B11" s="227" t="s">
        <v>240</v>
      </c>
      <c r="C11" s="228">
        <v>1</v>
      </c>
      <c r="D11" s="229">
        <v>1</v>
      </c>
    </row>
    <row r="12" spans="2:4" ht="15.75" customHeight="1">
      <c r="B12" s="227" t="s">
        <v>241</v>
      </c>
      <c r="C12" s="228">
        <v>1</v>
      </c>
      <c r="D12" s="229">
        <v>1</v>
      </c>
    </row>
    <row r="13" spans="2:4" ht="15.75" customHeight="1">
      <c r="B13" s="227" t="s">
        <v>242</v>
      </c>
      <c r="C13" s="228">
        <v>3</v>
      </c>
      <c r="D13" s="229">
        <v>3</v>
      </c>
    </row>
    <row r="14" spans="2:4" ht="27.75" customHeight="1">
      <c r="B14" s="222" t="s">
        <v>243</v>
      </c>
      <c r="C14" s="222" t="s">
        <v>244</v>
      </c>
      <c r="D14" s="223" t="s">
        <v>244</v>
      </c>
    </row>
    <row r="17" spans="1:7" ht="27.75" customHeight="1">
      <c r="A17" s="230" t="s">
        <v>245</v>
      </c>
      <c r="B17" s="230"/>
      <c r="C17" s="230"/>
      <c r="D17" s="230"/>
      <c r="E17" s="230"/>
      <c r="F17" s="230"/>
      <c r="G17" s="230"/>
    </row>
    <row r="18" spans="1:7" ht="91.5" customHeight="1">
      <c r="A18" s="231" t="s">
        <v>246</v>
      </c>
      <c r="B18" s="231" t="s">
        <v>247</v>
      </c>
      <c r="C18" s="231" t="s">
        <v>248</v>
      </c>
      <c r="D18" s="232" t="s">
        <v>249</v>
      </c>
      <c r="E18" s="232" t="s">
        <v>250</v>
      </c>
      <c r="F18" s="232" t="s">
        <v>251</v>
      </c>
      <c r="G18" s="233" t="s">
        <v>252</v>
      </c>
    </row>
    <row r="19" spans="1:7" ht="15.75" customHeight="1">
      <c r="A19" s="234">
        <v>1</v>
      </c>
      <c r="B19" s="235" t="s">
        <v>253</v>
      </c>
      <c r="C19" s="234" t="s">
        <v>248</v>
      </c>
      <c r="D19" s="236">
        <v>4</v>
      </c>
      <c r="E19" s="236">
        <v>49.85</v>
      </c>
      <c r="F19" s="236">
        <v>199.4</v>
      </c>
      <c r="G19" s="237">
        <v>16.62</v>
      </c>
    </row>
    <row r="20" spans="1:7" ht="15.75" customHeight="1">
      <c r="A20" s="234">
        <v>2</v>
      </c>
      <c r="B20" s="235" t="s">
        <v>254</v>
      </c>
      <c r="C20" s="234" t="s">
        <v>248</v>
      </c>
      <c r="D20" s="236">
        <v>4</v>
      </c>
      <c r="E20" s="236">
        <v>46.74</v>
      </c>
      <c r="F20" s="236">
        <v>186.96</v>
      </c>
      <c r="G20" s="237">
        <v>15.58</v>
      </c>
    </row>
    <row r="21" spans="1:7" ht="15.75" customHeight="1">
      <c r="A21" s="234">
        <v>3</v>
      </c>
      <c r="B21" s="235" t="s">
        <v>255</v>
      </c>
      <c r="C21" s="234" t="s">
        <v>248</v>
      </c>
      <c r="D21" s="236">
        <v>4</v>
      </c>
      <c r="E21" s="236">
        <v>61</v>
      </c>
      <c r="F21" s="236">
        <v>244</v>
      </c>
      <c r="G21" s="237">
        <v>20.33</v>
      </c>
    </row>
    <row r="22" spans="1:7" ht="15.75" customHeight="1">
      <c r="A22" s="238">
        <v>4</v>
      </c>
      <c r="B22" s="239" t="s">
        <v>256</v>
      </c>
      <c r="C22" s="238" t="s">
        <v>257</v>
      </c>
      <c r="D22" s="240">
        <v>4</v>
      </c>
      <c r="E22" s="240">
        <v>81.03</v>
      </c>
      <c r="F22" s="240">
        <v>324.12</v>
      </c>
      <c r="G22" s="237">
        <v>27.01</v>
      </c>
    </row>
    <row r="23" spans="1:7" ht="15.75" customHeight="1">
      <c r="A23" s="238">
        <v>5</v>
      </c>
      <c r="B23" s="239" t="s">
        <v>258</v>
      </c>
      <c r="C23" s="238" t="s">
        <v>257</v>
      </c>
      <c r="D23" s="240">
        <v>4</v>
      </c>
      <c r="E23" s="240">
        <v>63.27</v>
      </c>
      <c r="F23" s="240">
        <v>253.08</v>
      </c>
      <c r="G23" s="237">
        <v>21.09</v>
      </c>
    </row>
    <row r="24" spans="1:7" ht="29.25" customHeight="1">
      <c r="A24" s="241" t="s">
        <v>259</v>
      </c>
      <c r="B24" s="241"/>
      <c r="C24" s="241"/>
      <c r="D24" s="241"/>
      <c r="E24" s="241"/>
      <c r="F24" s="241"/>
      <c r="G24" s="242">
        <f>SUM(G19:G23)</f>
        <v>100.63</v>
      </c>
    </row>
    <row r="28" spans="1:7" ht="29.25" customHeight="1">
      <c r="A28" s="230" t="s">
        <v>260</v>
      </c>
      <c r="B28" s="230"/>
      <c r="C28" s="230"/>
      <c r="D28" s="230"/>
      <c r="E28" s="230"/>
      <c r="F28" s="230"/>
      <c r="G28" s="230"/>
    </row>
    <row r="29" spans="1:7" ht="78.75" customHeight="1">
      <c r="A29" s="231" t="s">
        <v>246</v>
      </c>
      <c r="B29" s="231" t="s">
        <v>247</v>
      </c>
      <c r="C29" s="231" t="s">
        <v>248</v>
      </c>
      <c r="D29" s="232" t="s">
        <v>261</v>
      </c>
      <c r="E29" s="232" t="s">
        <v>250</v>
      </c>
      <c r="F29" s="232" t="s">
        <v>262</v>
      </c>
      <c r="G29" s="233" t="s">
        <v>263</v>
      </c>
    </row>
    <row r="30" spans="1:7" ht="15.75" customHeight="1">
      <c r="A30" s="234">
        <v>1</v>
      </c>
      <c r="B30" s="235" t="s">
        <v>264</v>
      </c>
      <c r="C30" s="234" t="s">
        <v>248</v>
      </c>
      <c r="D30" s="236">
        <v>4</v>
      </c>
      <c r="E30" s="236">
        <v>27.88</v>
      </c>
      <c r="F30" s="236">
        <v>111.52</v>
      </c>
      <c r="G30" s="237">
        <v>9.29</v>
      </c>
    </row>
    <row r="31" spans="1:7" ht="53.25" customHeight="1">
      <c r="A31" s="234">
        <v>2</v>
      </c>
      <c r="B31" s="235" t="s">
        <v>265</v>
      </c>
      <c r="C31" s="234" t="s">
        <v>248</v>
      </c>
      <c r="D31" s="236">
        <v>4</v>
      </c>
      <c r="E31" s="236">
        <v>63.15</v>
      </c>
      <c r="F31" s="236">
        <v>252.6</v>
      </c>
      <c r="G31" s="237">
        <v>21.05</v>
      </c>
    </row>
    <row r="32" spans="1:7" ht="40.5" customHeight="1">
      <c r="A32" s="234">
        <v>3</v>
      </c>
      <c r="B32" s="235" t="s">
        <v>266</v>
      </c>
      <c r="C32" s="234" t="s">
        <v>248</v>
      </c>
      <c r="D32" s="236">
        <v>4</v>
      </c>
      <c r="E32" s="236">
        <v>63.37</v>
      </c>
      <c r="F32" s="236">
        <v>253.48</v>
      </c>
      <c r="G32" s="237">
        <v>21.12</v>
      </c>
    </row>
    <row r="33" spans="1:7" ht="15.75" customHeight="1">
      <c r="A33" s="238">
        <v>4</v>
      </c>
      <c r="B33" s="239" t="s">
        <v>267</v>
      </c>
      <c r="C33" s="238" t="s">
        <v>257</v>
      </c>
      <c r="D33" s="240">
        <v>4</v>
      </c>
      <c r="E33" s="240">
        <v>6.5</v>
      </c>
      <c r="F33" s="240">
        <v>26</v>
      </c>
      <c r="G33" s="237">
        <v>2.17</v>
      </c>
    </row>
    <row r="34" spans="1:7" ht="15.75" customHeight="1">
      <c r="A34" s="238">
        <v>5</v>
      </c>
      <c r="B34" s="239" t="s">
        <v>268</v>
      </c>
      <c r="C34" s="238" t="s">
        <v>257</v>
      </c>
      <c r="D34" s="240">
        <v>4</v>
      </c>
      <c r="E34" s="240">
        <v>64.26</v>
      </c>
      <c r="F34" s="240">
        <v>257.04</v>
      </c>
      <c r="G34" s="237">
        <v>21.42</v>
      </c>
    </row>
    <row r="35" spans="1:7" ht="15.75" customHeight="1">
      <c r="A35" s="238">
        <v>6</v>
      </c>
      <c r="B35" s="239" t="s">
        <v>269</v>
      </c>
      <c r="C35" s="238" t="s">
        <v>248</v>
      </c>
      <c r="D35" s="240">
        <v>6</v>
      </c>
      <c r="E35" s="240">
        <v>10.5</v>
      </c>
      <c r="F35" s="240">
        <v>63</v>
      </c>
      <c r="G35" s="237">
        <v>5.25</v>
      </c>
    </row>
    <row r="36" spans="1:7" ht="27.75" customHeight="1">
      <c r="A36" s="238">
        <v>7</v>
      </c>
      <c r="B36" s="239" t="s">
        <v>270</v>
      </c>
      <c r="C36" s="238" t="s">
        <v>248</v>
      </c>
      <c r="D36" s="240">
        <v>6</v>
      </c>
      <c r="E36" s="240">
        <v>15.67</v>
      </c>
      <c r="F36" s="240">
        <v>94.02</v>
      </c>
      <c r="G36" s="237">
        <v>7.84</v>
      </c>
    </row>
    <row r="37" spans="1:7" ht="27.75" customHeight="1">
      <c r="A37" s="241" t="s">
        <v>271</v>
      </c>
      <c r="B37" s="241"/>
      <c r="C37" s="241"/>
      <c r="D37" s="241"/>
      <c r="E37" s="241"/>
      <c r="F37" s="241"/>
      <c r="G37" s="242">
        <f>SUM(G30:G36)</f>
        <v>88.14</v>
      </c>
    </row>
    <row r="41" spans="1:7" ht="29.25" customHeight="1">
      <c r="A41" s="230" t="s">
        <v>272</v>
      </c>
      <c r="B41" s="230"/>
      <c r="C41" s="230"/>
      <c r="D41" s="230"/>
      <c r="E41" s="230"/>
      <c r="F41" s="230"/>
      <c r="G41" s="230"/>
    </row>
    <row r="42" spans="1:7" ht="78.75" customHeight="1">
      <c r="A42" s="231" t="s">
        <v>246</v>
      </c>
      <c r="B42" s="231" t="s">
        <v>247</v>
      </c>
      <c r="C42" s="231" t="s">
        <v>248</v>
      </c>
      <c r="D42" s="232" t="s">
        <v>261</v>
      </c>
      <c r="E42" s="232" t="s">
        <v>250</v>
      </c>
      <c r="F42" s="232" t="s">
        <v>262</v>
      </c>
      <c r="G42" s="243" t="s">
        <v>263</v>
      </c>
    </row>
    <row r="43" spans="1:7" ht="15.75" customHeight="1">
      <c r="A43" s="234">
        <v>1</v>
      </c>
      <c r="B43" s="235" t="s">
        <v>264</v>
      </c>
      <c r="C43" s="234" t="s">
        <v>248</v>
      </c>
      <c r="D43" s="236">
        <v>4</v>
      </c>
      <c r="E43" s="236">
        <v>27.88</v>
      </c>
      <c r="F43" s="236">
        <v>111.52</v>
      </c>
      <c r="G43" s="237">
        <v>9.29</v>
      </c>
    </row>
    <row r="44" spans="1:7" ht="53.25" customHeight="1">
      <c r="A44" s="234">
        <v>2</v>
      </c>
      <c r="B44" s="235" t="s">
        <v>265</v>
      </c>
      <c r="C44" s="234" t="s">
        <v>248</v>
      </c>
      <c r="D44" s="236">
        <v>4</v>
      </c>
      <c r="E44" s="236">
        <v>63.15</v>
      </c>
      <c r="F44" s="236">
        <v>252.6</v>
      </c>
      <c r="G44" s="237">
        <v>21.05</v>
      </c>
    </row>
    <row r="45" spans="1:7" ht="40.5" customHeight="1">
      <c r="A45" s="234">
        <v>3</v>
      </c>
      <c r="B45" s="235" t="s">
        <v>266</v>
      </c>
      <c r="C45" s="234" t="s">
        <v>248</v>
      </c>
      <c r="D45" s="236">
        <v>4</v>
      </c>
      <c r="E45" s="236">
        <v>63.37</v>
      </c>
      <c r="F45" s="236">
        <v>253.48</v>
      </c>
      <c r="G45" s="237">
        <v>21.12</v>
      </c>
    </row>
    <row r="46" spans="1:7" ht="15.75" customHeight="1">
      <c r="A46" s="238">
        <v>4</v>
      </c>
      <c r="B46" s="239" t="s">
        <v>267</v>
      </c>
      <c r="C46" s="238" t="s">
        <v>257</v>
      </c>
      <c r="D46" s="240">
        <v>4</v>
      </c>
      <c r="E46" s="240">
        <v>6.5</v>
      </c>
      <c r="F46" s="240">
        <v>26</v>
      </c>
      <c r="G46" s="237">
        <v>2.17</v>
      </c>
    </row>
    <row r="47" spans="1:7" ht="15.75" customHeight="1">
      <c r="A47" s="238">
        <v>5</v>
      </c>
      <c r="B47" s="239" t="s">
        <v>268</v>
      </c>
      <c r="C47" s="238" t="s">
        <v>257</v>
      </c>
      <c r="D47" s="240">
        <v>4</v>
      </c>
      <c r="E47" s="240">
        <v>64.26</v>
      </c>
      <c r="F47" s="240">
        <v>257.04</v>
      </c>
      <c r="G47" s="237">
        <v>21.42</v>
      </c>
    </row>
    <row r="48" spans="1:7" ht="15.75" customHeight="1">
      <c r="A48" s="238">
        <v>6</v>
      </c>
      <c r="B48" s="239" t="s">
        <v>269</v>
      </c>
      <c r="C48" s="238" t="s">
        <v>248</v>
      </c>
      <c r="D48" s="240">
        <v>6</v>
      </c>
      <c r="E48" s="240">
        <v>10.5</v>
      </c>
      <c r="F48" s="240">
        <v>63</v>
      </c>
      <c r="G48" s="237">
        <v>5.25</v>
      </c>
    </row>
    <row r="49" spans="1:7" ht="27.75" customHeight="1">
      <c r="A49" s="238">
        <v>7</v>
      </c>
      <c r="B49" s="239" t="s">
        <v>270</v>
      </c>
      <c r="C49" s="238" t="s">
        <v>248</v>
      </c>
      <c r="D49" s="240">
        <v>6</v>
      </c>
      <c r="E49" s="240">
        <v>15.67</v>
      </c>
      <c r="F49" s="240">
        <v>94.02</v>
      </c>
      <c r="G49" s="237">
        <v>7.84</v>
      </c>
    </row>
    <row r="50" spans="1:7" ht="27.75" customHeight="1">
      <c r="A50" s="241" t="s">
        <v>271</v>
      </c>
      <c r="B50" s="241"/>
      <c r="C50" s="241"/>
      <c r="D50" s="241"/>
      <c r="E50" s="241"/>
      <c r="F50" s="241"/>
      <c r="G50" s="242">
        <f>SUM(G43:G49)</f>
        <v>88.14</v>
      </c>
    </row>
    <row r="54" spans="1:7" ht="29.25" customHeight="1">
      <c r="A54" s="230" t="s">
        <v>273</v>
      </c>
      <c r="B54" s="230"/>
      <c r="C54" s="230"/>
      <c r="D54" s="230"/>
      <c r="E54" s="230"/>
      <c r="F54" s="230"/>
      <c r="G54" s="230"/>
    </row>
    <row r="55" spans="1:7" ht="78.75" customHeight="1">
      <c r="A55" s="231" t="s">
        <v>246</v>
      </c>
      <c r="B55" s="231" t="s">
        <v>247</v>
      </c>
      <c r="C55" s="231" t="s">
        <v>248</v>
      </c>
      <c r="D55" s="232" t="s">
        <v>261</v>
      </c>
      <c r="E55" s="232" t="s">
        <v>250</v>
      </c>
      <c r="F55" s="232" t="s">
        <v>262</v>
      </c>
      <c r="G55" s="243" t="s">
        <v>263</v>
      </c>
    </row>
    <row r="56" spans="1:7" ht="15.75" customHeight="1">
      <c r="A56" s="234">
        <v>1</v>
      </c>
      <c r="B56" s="235" t="s">
        <v>253</v>
      </c>
      <c r="C56" s="234" t="s">
        <v>248</v>
      </c>
      <c r="D56" s="236">
        <v>4</v>
      </c>
      <c r="E56" s="236">
        <v>49.85</v>
      </c>
      <c r="F56" s="236">
        <v>199.4</v>
      </c>
      <c r="G56" s="237">
        <v>16.62</v>
      </c>
    </row>
    <row r="57" spans="1:7" ht="15.75" customHeight="1">
      <c r="A57" s="234">
        <v>2</v>
      </c>
      <c r="B57" s="235" t="s">
        <v>254</v>
      </c>
      <c r="C57" s="234" t="s">
        <v>248</v>
      </c>
      <c r="D57" s="236">
        <v>4</v>
      </c>
      <c r="E57" s="236">
        <v>46.74</v>
      </c>
      <c r="F57" s="236">
        <v>186.96</v>
      </c>
      <c r="G57" s="237">
        <v>15.58</v>
      </c>
    </row>
    <row r="58" spans="1:7" ht="15.75" customHeight="1">
      <c r="A58" s="234">
        <v>3</v>
      </c>
      <c r="B58" s="235" t="s">
        <v>255</v>
      </c>
      <c r="C58" s="234" t="s">
        <v>248</v>
      </c>
      <c r="D58" s="236">
        <v>4</v>
      </c>
      <c r="E58" s="236">
        <v>61</v>
      </c>
      <c r="F58" s="236">
        <v>244</v>
      </c>
      <c r="G58" s="237">
        <v>20.33</v>
      </c>
    </row>
    <row r="59" spans="1:7" ht="15.75" customHeight="1">
      <c r="A59" s="238">
        <v>4</v>
      </c>
      <c r="B59" s="239" t="s">
        <v>256</v>
      </c>
      <c r="C59" s="238" t="s">
        <v>257</v>
      </c>
      <c r="D59" s="240">
        <v>4</v>
      </c>
      <c r="E59" s="240">
        <v>81.03</v>
      </c>
      <c r="F59" s="240">
        <v>324.12</v>
      </c>
      <c r="G59" s="237">
        <v>27.01</v>
      </c>
    </row>
    <row r="60" spans="1:7" ht="29.25" customHeight="1">
      <c r="A60" s="241" t="s">
        <v>271</v>
      </c>
      <c r="B60" s="241"/>
      <c r="C60" s="241"/>
      <c r="D60" s="241"/>
      <c r="E60" s="241"/>
      <c r="F60" s="241"/>
      <c r="G60" s="242">
        <f>SUM(G56:G59)</f>
        <v>79.54</v>
      </c>
    </row>
    <row r="64" spans="1:7" ht="29.25" customHeight="1">
      <c r="A64" s="230" t="s">
        <v>274</v>
      </c>
      <c r="B64" s="230"/>
      <c r="C64" s="230"/>
      <c r="D64" s="230"/>
      <c r="E64" s="230"/>
      <c r="F64" s="230"/>
      <c r="G64" s="230"/>
    </row>
    <row r="65" spans="1:7" ht="78.75" customHeight="1">
      <c r="A65" s="231" t="s">
        <v>246</v>
      </c>
      <c r="B65" s="231" t="s">
        <v>247</v>
      </c>
      <c r="C65" s="231" t="s">
        <v>248</v>
      </c>
      <c r="D65" s="232" t="s">
        <v>261</v>
      </c>
      <c r="E65" s="232" t="s">
        <v>250</v>
      </c>
      <c r="F65" s="232" t="s">
        <v>262</v>
      </c>
      <c r="G65" s="243" t="s">
        <v>263</v>
      </c>
    </row>
    <row r="66" spans="1:7" ht="53.25" customHeight="1">
      <c r="A66" s="234">
        <v>1</v>
      </c>
      <c r="B66" s="235" t="s">
        <v>275</v>
      </c>
      <c r="C66" s="234" t="s">
        <v>248</v>
      </c>
      <c r="D66" s="236">
        <v>4</v>
      </c>
      <c r="E66" s="236">
        <v>51.95</v>
      </c>
      <c r="F66" s="236">
        <v>207.8</v>
      </c>
      <c r="G66" s="237">
        <v>17.32</v>
      </c>
    </row>
    <row r="67" spans="1:7" ht="27.75" customHeight="1">
      <c r="A67" s="234">
        <v>2</v>
      </c>
      <c r="B67" s="235" t="s">
        <v>276</v>
      </c>
      <c r="C67" s="234" t="s">
        <v>248</v>
      </c>
      <c r="D67" s="236">
        <v>2</v>
      </c>
      <c r="E67" s="236">
        <v>49.93</v>
      </c>
      <c r="F67" s="236">
        <v>99.86</v>
      </c>
      <c r="G67" s="237">
        <v>8.32</v>
      </c>
    </row>
    <row r="68" spans="1:7" ht="15.75" customHeight="1">
      <c r="A68" s="234">
        <v>3</v>
      </c>
      <c r="B68" s="235" t="s">
        <v>277</v>
      </c>
      <c r="C68" s="234" t="s">
        <v>257</v>
      </c>
      <c r="D68" s="236">
        <v>4</v>
      </c>
      <c r="E68" s="236">
        <v>6.5</v>
      </c>
      <c r="F68" s="236">
        <v>26</v>
      </c>
      <c r="G68" s="237">
        <v>2.17</v>
      </c>
    </row>
    <row r="69" spans="1:7" ht="15.75" customHeight="1">
      <c r="A69" s="238">
        <v>4</v>
      </c>
      <c r="B69" s="239" t="s">
        <v>278</v>
      </c>
      <c r="C69" s="238" t="s">
        <v>257</v>
      </c>
      <c r="D69" s="240">
        <v>2</v>
      </c>
      <c r="E69" s="240">
        <v>78</v>
      </c>
      <c r="F69" s="240">
        <v>156</v>
      </c>
      <c r="G69" s="237">
        <v>13</v>
      </c>
    </row>
    <row r="70" spans="1:7" ht="66" customHeight="1">
      <c r="A70" s="238">
        <v>5</v>
      </c>
      <c r="B70" s="239" t="s">
        <v>279</v>
      </c>
      <c r="C70" s="238" t="s">
        <v>248</v>
      </c>
      <c r="D70" s="240">
        <v>2</v>
      </c>
      <c r="E70" s="240">
        <v>134.96</v>
      </c>
      <c r="F70" s="240">
        <v>269.92</v>
      </c>
      <c r="G70" s="237">
        <v>22.49</v>
      </c>
    </row>
    <row r="71" spans="1:7" ht="29.25" customHeight="1">
      <c r="A71" s="241" t="s">
        <v>259</v>
      </c>
      <c r="B71" s="241"/>
      <c r="C71" s="241"/>
      <c r="D71" s="241"/>
      <c r="E71" s="241"/>
      <c r="F71" s="241"/>
      <c r="G71" s="242">
        <f>SUM(G66:G70)</f>
        <v>63.3</v>
      </c>
    </row>
    <row r="75" spans="1:7" ht="29.25" customHeight="1">
      <c r="A75" s="230" t="s">
        <v>280</v>
      </c>
      <c r="B75" s="230"/>
      <c r="C75" s="230"/>
      <c r="D75" s="230"/>
      <c r="E75" s="230"/>
      <c r="F75" s="230"/>
      <c r="G75" s="230"/>
    </row>
    <row r="76" spans="1:7" ht="78.75" customHeight="1">
      <c r="A76" s="231" t="s">
        <v>246</v>
      </c>
      <c r="B76" s="231" t="s">
        <v>247</v>
      </c>
      <c r="C76" s="231" t="s">
        <v>248</v>
      </c>
      <c r="D76" s="232" t="s">
        <v>261</v>
      </c>
      <c r="E76" s="232" t="s">
        <v>250</v>
      </c>
      <c r="F76" s="232" t="s">
        <v>262</v>
      </c>
      <c r="G76" s="243" t="s">
        <v>263</v>
      </c>
    </row>
    <row r="77" spans="1:7" ht="40.5" customHeight="1">
      <c r="A77" s="234">
        <v>1</v>
      </c>
      <c r="B77" s="235" t="s">
        <v>281</v>
      </c>
      <c r="C77" s="234" t="s">
        <v>248</v>
      </c>
      <c r="D77" s="236">
        <v>4</v>
      </c>
      <c r="E77" s="236">
        <v>34.94</v>
      </c>
      <c r="F77" s="236">
        <v>139.76</v>
      </c>
      <c r="G77" s="237">
        <v>11.65</v>
      </c>
    </row>
    <row r="78" spans="1:7" ht="27.75" customHeight="1">
      <c r="A78" s="234">
        <v>2</v>
      </c>
      <c r="B78" s="235" t="s">
        <v>276</v>
      </c>
      <c r="C78" s="234" t="s">
        <v>248</v>
      </c>
      <c r="D78" s="236">
        <v>4</v>
      </c>
      <c r="E78" s="236">
        <v>49.93</v>
      </c>
      <c r="F78" s="236">
        <v>199.72</v>
      </c>
      <c r="G78" s="237">
        <v>16.64</v>
      </c>
    </row>
    <row r="79" spans="1:7" ht="15.75" customHeight="1">
      <c r="A79" s="238">
        <v>3</v>
      </c>
      <c r="B79" s="239" t="s">
        <v>278</v>
      </c>
      <c r="C79" s="238" t="s">
        <v>257</v>
      </c>
      <c r="D79" s="240">
        <v>4</v>
      </c>
      <c r="E79" s="240">
        <v>78</v>
      </c>
      <c r="F79" s="240">
        <v>312</v>
      </c>
      <c r="G79" s="237">
        <v>26</v>
      </c>
    </row>
    <row r="80" spans="1:7" ht="29.25" customHeight="1">
      <c r="A80" s="241" t="s">
        <v>259</v>
      </c>
      <c r="B80" s="241"/>
      <c r="C80" s="241"/>
      <c r="D80" s="241"/>
      <c r="E80" s="241"/>
      <c r="F80" s="241"/>
      <c r="G80" s="242">
        <f>SUM(G77:G79)</f>
        <v>54.29</v>
      </c>
    </row>
    <row r="84" spans="1:7" ht="29.25" customHeight="1">
      <c r="A84" s="230" t="s">
        <v>282</v>
      </c>
      <c r="B84" s="230"/>
      <c r="C84" s="230"/>
      <c r="D84" s="230"/>
      <c r="E84" s="230"/>
      <c r="F84" s="230"/>
      <c r="G84" s="230"/>
    </row>
    <row r="85" spans="1:7" ht="78.75" customHeight="1">
      <c r="A85" s="231" t="s">
        <v>246</v>
      </c>
      <c r="B85" s="231" t="s">
        <v>247</v>
      </c>
      <c r="C85" s="231" t="s">
        <v>248</v>
      </c>
      <c r="D85" s="232" t="s">
        <v>261</v>
      </c>
      <c r="E85" s="232" t="s">
        <v>250</v>
      </c>
      <c r="F85" s="232" t="s">
        <v>262</v>
      </c>
      <c r="G85" s="243" t="s">
        <v>263</v>
      </c>
    </row>
    <row r="86" spans="1:7" ht="53.25" customHeight="1">
      <c r="A86" s="234">
        <v>1</v>
      </c>
      <c r="B86" s="235" t="s">
        <v>275</v>
      </c>
      <c r="C86" s="234" t="s">
        <v>248</v>
      </c>
      <c r="D86" s="236">
        <v>4</v>
      </c>
      <c r="E86" s="236">
        <v>51.95</v>
      </c>
      <c r="F86" s="236">
        <v>207.8</v>
      </c>
      <c r="G86" s="237">
        <v>17.32</v>
      </c>
    </row>
    <row r="87" spans="1:7" ht="27.75" customHeight="1">
      <c r="A87" s="234">
        <v>2</v>
      </c>
      <c r="B87" s="235" t="s">
        <v>283</v>
      </c>
      <c r="C87" s="234" t="s">
        <v>248</v>
      </c>
      <c r="D87" s="236">
        <v>4</v>
      </c>
      <c r="E87" s="236">
        <v>49.93</v>
      </c>
      <c r="F87" s="236">
        <v>199.72</v>
      </c>
      <c r="G87" s="237">
        <v>16.64</v>
      </c>
    </row>
    <row r="88" spans="1:7" ht="27.75" customHeight="1">
      <c r="A88" s="234">
        <v>3</v>
      </c>
      <c r="B88" s="235" t="s">
        <v>284</v>
      </c>
      <c r="C88" s="234" t="s">
        <v>248</v>
      </c>
      <c r="D88" s="236">
        <v>4</v>
      </c>
      <c r="E88" s="236">
        <v>145.16</v>
      </c>
      <c r="F88" s="236">
        <v>580.64</v>
      </c>
      <c r="G88" s="237">
        <v>48.39</v>
      </c>
    </row>
    <row r="89" spans="1:7" ht="15.75" customHeight="1">
      <c r="A89" s="238">
        <v>4</v>
      </c>
      <c r="B89" s="239" t="s">
        <v>285</v>
      </c>
      <c r="C89" s="238" t="s">
        <v>257</v>
      </c>
      <c r="D89" s="240">
        <v>4</v>
      </c>
      <c r="E89" s="240">
        <v>75.63</v>
      </c>
      <c r="F89" s="240">
        <v>302.52</v>
      </c>
      <c r="G89" s="237">
        <v>25.21</v>
      </c>
    </row>
    <row r="90" spans="1:7" ht="29.25" customHeight="1">
      <c r="A90" s="241" t="s">
        <v>259</v>
      </c>
      <c r="B90" s="241"/>
      <c r="C90" s="241"/>
      <c r="D90" s="241"/>
      <c r="E90" s="241"/>
      <c r="F90" s="241"/>
      <c r="G90" s="242">
        <f>SUM(G86:G89)</f>
        <v>107.56</v>
      </c>
    </row>
    <row r="94" spans="1:7" ht="29.25" customHeight="1">
      <c r="A94" s="230" t="s">
        <v>286</v>
      </c>
      <c r="B94" s="230"/>
      <c r="C94" s="230"/>
      <c r="D94" s="230"/>
      <c r="E94" s="230"/>
      <c r="F94" s="230"/>
      <c r="G94" s="230"/>
    </row>
    <row r="95" spans="1:7" ht="78.75" customHeight="1">
      <c r="A95" s="231" t="s">
        <v>246</v>
      </c>
      <c r="B95" s="231" t="s">
        <v>247</v>
      </c>
      <c r="C95" s="231" t="s">
        <v>248</v>
      </c>
      <c r="D95" s="232" t="s">
        <v>261</v>
      </c>
      <c r="E95" s="232" t="s">
        <v>250</v>
      </c>
      <c r="F95" s="232" t="s">
        <v>262</v>
      </c>
      <c r="G95" s="243" t="s">
        <v>263</v>
      </c>
    </row>
    <row r="96" spans="1:7" ht="53.25" customHeight="1">
      <c r="A96" s="234">
        <v>1</v>
      </c>
      <c r="B96" s="235" t="s">
        <v>265</v>
      </c>
      <c r="C96" s="234" t="s">
        <v>248</v>
      </c>
      <c r="D96" s="236">
        <v>4</v>
      </c>
      <c r="E96" s="236">
        <v>63.15</v>
      </c>
      <c r="F96" s="236">
        <v>252.6</v>
      </c>
      <c r="G96" s="237">
        <v>21.05</v>
      </c>
    </row>
    <row r="97" spans="1:7" ht="40.5" customHeight="1">
      <c r="A97" s="234">
        <v>2</v>
      </c>
      <c r="B97" s="235" t="s">
        <v>266</v>
      </c>
      <c r="C97" s="234" t="s">
        <v>248</v>
      </c>
      <c r="D97" s="236">
        <v>4</v>
      </c>
      <c r="E97" s="236">
        <v>63.37</v>
      </c>
      <c r="F97" s="236">
        <v>253.48</v>
      </c>
      <c r="G97" s="237">
        <v>21.12</v>
      </c>
    </row>
    <row r="98" spans="1:7" ht="15.75" customHeight="1">
      <c r="A98" s="234">
        <v>3</v>
      </c>
      <c r="B98" s="235" t="s">
        <v>267</v>
      </c>
      <c r="C98" s="234" t="s">
        <v>248</v>
      </c>
      <c r="D98" s="236">
        <v>4</v>
      </c>
      <c r="E98" s="236">
        <v>6.5</v>
      </c>
      <c r="F98" s="236">
        <v>26</v>
      </c>
      <c r="G98" s="237">
        <v>2.17</v>
      </c>
    </row>
    <row r="99" spans="1:7" ht="40.5" customHeight="1">
      <c r="A99" s="238">
        <v>4</v>
      </c>
      <c r="B99" s="239" t="s">
        <v>287</v>
      </c>
      <c r="C99" s="238" t="s">
        <v>257</v>
      </c>
      <c r="D99" s="240">
        <v>4</v>
      </c>
      <c r="E99" s="240">
        <v>57.6</v>
      </c>
      <c r="F99" s="240">
        <v>230.4</v>
      </c>
      <c r="G99" s="237">
        <v>19.2</v>
      </c>
    </row>
    <row r="100" spans="1:7" ht="29.25" customHeight="1">
      <c r="A100" s="241" t="s">
        <v>259</v>
      </c>
      <c r="B100" s="241"/>
      <c r="C100" s="241"/>
      <c r="D100" s="241"/>
      <c r="E100" s="241"/>
      <c r="F100" s="241"/>
      <c r="G100" s="242">
        <f>SUM(G96:G99)</f>
        <v>63.54</v>
      </c>
    </row>
  </sheetData>
  <sheetProtection selectLockedCells="1" selectUnlockedCells="1"/>
  <mergeCells count="18">
    <mergeCell ref="B2:D2"/>
    <mergeCell ref="B3:D3"/>
    <mergeCell ref="A17:G17"/>
    <mergeCell ref="A24:F24"/>
    <mergeCell ref="A28:G28"/>
    <mergeCell ref="A37:F37"/>
    <mergeCell ref="A41:G41"/>
    <mergeCell ref="A50:F50"/>
    <mergeCell ref="A54:G54"/>
    <mergeCell ref="A60:F60"/>
    <mergeCell ref="A64:G64"/>
    <mergeCell ref="A71:F71"/>
    <mergeCell ref="A75:G75"/>
    <mergeCell ref="A80:F80"/>
    <mergeCell ref="A84:G84"/>
    <mergeCell ref="A90:F90"/>
    <mergeCell ref="A94:G94"/>
    <mergeCell ref="A100:F100"/>
  </mergeCells>
  <printOptions/>
  <pageMargins left="0.7875" right="0.7875" top="1.025" bottom="1.025" header="0.7875" footer="0.7875"/>
  <pageSetup horizontalDpi="300" verticalDpi="300" orientation="portrait" paperSize="9"/>
  <headerFooter alignWithMargins="0">
    <oddHeader>&amp;C&amp;10ffffff&amp;A</oddHeader>
    <oddFooter>&amp;C&amp;10ffffffPágina &amp;P</oddFooter>
  </headerFooter>
</worksheet>
</file>

<file path=xl/worksheets/sheet11.xml><?xml version="1.0" encoding="utf-8"?>
<worksheet xmlns="http://schemas.openxmlformats.org/spreadsheetml/2006/main" xmlns:r="http://schemas.openxmlformats.org/officeDocument/2006/relationships">
  <sheetPr>
    <tabColor indexed="24"/>
  </sheetPr>
  <dimension ref="A2:I206"/>
  <sheetViews>
    <sheetView view="pageBreakPreview" zoomScaleNormal="65" zoomScaleSheetLayoutView="100" workbookViewId="0" topLeftCell="A10">
      <selection activeCell="K18" sqref="K18"/>
    </sheetView>
  </sheetViews>
  <sheetFormatPr defaultColWidth="9.00390625" defaultRowHeight="14.25"/>
  <cols>
    <col min="1" max="1" width="10.375" style="0" customWidth="1"/>
    <col min="2" max="2" width="73.75390625" style="0" customWidth="1"/>
    <col min="3" max="6" width="10.375" style="0" customWidth="1"/>
    <col min="7" max="7" width="12.875" style="0" customWidth="1"/>
    <col min="8" max="16384" width="10.375" style="0" customWidth="1"/>
  </cols>
  <sheetData>
    <row r="1" ht="12.75" customHeight="1"/>
    <row r="2" spans="2:4" ht="15.75" customHeight="1">
      <c r="B2" s="219" t="s">
        <v>288</v>
      </c>
      <c r="C2" s="219"/>
      <c r="D2" s="219"/>
    </row>
    <row r="3" spans="2:4" ht="15.75" customHeight="1">
      <c r="B3" s="220" t="s">
        <v>231</v>
      </c>
      <c r="C3" s="220"/>
      <c r="D3" s="220"/>
    </row>
    <row r="4" ht="12.75" customHeight="1"/>
    <row r="5" spans="2:4" ht="54.75" customHeight="1">
      <c r="B5" s="221" t="s">
        <v>232</v>
      </c>
      <c r="C5" s="222" t="s">
        <v>233</v>
      </c>
      <c r="D5" s="223" t="s">
        <v>234</v>
      </c>
    </row>
    <row r="6" spans="2:4" ht="27.75" customHeight="1">
      <c r="B6" s="244" t="s">
        <v>289</v>
      </c>
      <c r="C6" s="225">
        <v>2</v>
      </c>
      <c r="D6" s="226">
        <v>2</v>
      </c>
    </row>
    <row r="7" spans="2:4" ht="27.75" customHeight="1">
      <c r="B7" s="244" t="s">
        <v>290</v>
      </c>
      <c r="C7" s="225">
        <v>2</v>
      </c>
      <c r="D7" s="226">
        <v>2</v>
      </c>
    </row>
    <row r="8" spans="2:4" ht="27.75" customHeight="1">
      <c r="B8" s="245" t="s">
        <v>291</v>
      </c>
      <c r="C8" s="228">
        <v>1</v>
      </c>
      <c r="D8" s="229">
        <v>1</v>
      </c>
    </row>
    <row r="9" spans="2:4" ht="27.75" customHeight="1">
      <c r="B9" s="245" t="s">
        <v>292</v>
      </c>
      <c r="C9" s="228">
        <v>1</v>
      </c>
      <c r="D9" s="229">
        <v>1</v>
      </c>
    </row>
    <row r="10" spans="2:4" ht="27.75" customHeight="1">
      <c r="B10" s="245" t="s">
        <v>293</v>
      </c>
      <c r="C10" s="228">
        <v>3</v>
      </c>
      <c r="D10" s="229">
        <v>2</v>
      </c>
    </row>
    <row r="11" spans="2:4" ht="27.75" customHeight="1">
      <c r="B11" s="222" t="s">
        <v>243</v>
      </c>
      <c r="C11" s="222" t="s">
        <v>294</v>
      </c>
      <c r="D11" s="223" t="s">
        <v>294</v>
      </c>
    </row>
    <row r="12" ht="12.75" customHeight="1"/>
    <row r="15" spans="2:8" ht="15.75" customHeight="1">
      <c r="B15" s="246" t="s">
        <v>295</v>
      </c>
      <c r="C15" s="246"/>
      <c r="D15" s="246"/>
      <c r="E15" s="246"/>
      <c r="F15" s="246"/>
      <c r="G15" s="246"/>
      <c r="H15" s="246"/>
    </row>
    <row r="16" ht="12.75" customHeight="1"/>
    <row r="17" spans="1:8" ht="27.75" customHeight="1">
      <c r="A17" s="247" t="s">
        <v>296</v>
      </c>
      <c r="B17" s="247"/>
      <c r="C17" s="247"/>
      <c r="D17" s="247"/>
      <c r="E17" s="247"/>
      <c r="F17" s="247"/>
      <c r="G17" s="247"/>
      <c r="H17" s="247"/>
    </row>
    <row r="18" spans="1:8" ht="93" customHeight="1">
      <c r="A18" s="231" t="s">
        <v>246</v>
      </c>
      <c r="B18" s="231" t="s">
        <v>247</v>
      </c>
      <c r="C18" s="231" t="s">
        <v>248</v>
      </c>
      <c r="D18" s="232" t="s">
        <v>261</v>
      </c>
      <c r="E18" s="232" t="s">
        <v>250</v>
      </c>
      <c r="F18" s="232" t="s">
        <v>262</v>
      </c>
      <c r="G18" s="232" t="s">
        <v>263</v>
      </c>
      <c r="H18" s="233" t="s">
        <v>297</v>
      </c>
    </row>
    <row r="19" spans="1:8" ht="15.75" customHeight="1">
      <c r="A19" s="234">
        <v>1</v>
      </c>
      <c r="B19" s="235" t="s">
        <v>298</v>
      </c>
      <c r="C19" s="234" t="s">
        <v>299</v>
      </c>
      <c r="D19" s="236">
        <v>4</v>
      </c>
      <c r="E19" s="236">
        <v>13.83</v>
      </c>
      <c r="F19" s="236">
        <v>55.32</v>
      </c>
      <c r="G19" s="236">
        <v>4.61</v>
      </c>
      <c r="H19" s="237">
        <v>2.31</v>
      </c>
    </row>
    <row r="20" spans="1:8" ht="53.25" customHeight="1">
      <c r="A20" s="234">
        <v>2</v>
      </c>
      <c r="B20" s="235" t="s">
        <v>300</v>
      </c>
      <c r="C20" s="234" t="s">
        <v>301</v>
      </c>
      <c r="D20" s="236">
        <v>4</v>
      </c>
      <c r="E20" s="236">
        <v>124.67</v>
      </c>
      <c r="F20" s="236">
        <v>498.68</v>
      </c>
      <c r="G20" s="236">
        <v>41.56</v>
      </c>
      <c r="H20" s="237">
        <v>20.78</v>
      </c>
    </row>
    <row r="21" spans="1:8" ht="15.75" customHeight="1">
      <c r="A21" s="234">
        <v>3</v>
      </c>
      <c r="B21" s="235" t="s">
        <v>302</v>
      </c>
      <c r="C21" s="234" t="s">
        <v>248</v>
      </c>
      <c r="D21" s="236">
        <v>8</v>
      </c>
      <c r="E21" s="236">
        <v>58.03</v>
      </c>
      <c r="F21" s="236">
        <v>464.24</v>
      </c>
      <c r="G21" s="236">
        <v>38.69</v>
      </c>
      <c r="H21" s="237">
        <v>19.34</v>
      </c>
    </row>
    <row r="22" spans="1:8" ht="15.75" customHeight="1">
      <c r="A22" s="234">
        <v>4</v>
      </c>
      <c r="B22" s="248" t="s">
        <v>303</v>
      </c>
      <c r="C22" s="234" t="s">
        <v>248</v>
      </c>
      <c r="D22" s="236">
        <v>4</v>
      </c>
      <c r="E22" s="236">
        <v>111.8</v>
      </c>
      <c r="F22" s="236">
        <v>447.2</v>
      </c>
      <c r="G22" s="236">
        <v>37.27</v>
      </c>
      <c r="H22" s="237">
        <v>18.63</v>
      </c>
    </row>
    <row r="23" spans="1:8" ht="15.75" customHeight="1">
      <c r="A23" s="234">
        <v>5</v>
      </c>
      <c r="B23" s="248" t="s">
        <v>304</v>
      </c>
      <c r="C23" s="234" t="s">
        <v>248</v>
      </c>
      <c r="D23" s="236">
        <v>2</v>
      </c>
      <c r="E23" s="236">
        <v>44.97</v>
      </c>
      <c r="F23" s="236">
        <v>89.94</v>
      </c>
      <c r="G23" s="236">
        <v>7.5</v>
      </c>
      <c r="H23" s="237">
        <v>3.75</v>
      </c>
    </row>
    <row r="24" spans="1:8" ht="15.75" customHeight="1">
      <c r="A24" s="234">
        <v>6</v>
      </c>
      <c r="B24" s="248" t="s">
        <v>305</v>
      </c>
      <c r="C24" s="234" t="s">
        <v>248</v>
      </c>
      <c r="D24" s="236">
        <v>2</v>
      </c>
      <c r="E24" s="236">
        <v>33.47</v>
      </c>
      <c r="F24" s="236">
        <v>66.94</v>
      </c>
      <c r="G24" s="236">
        <v>5.58</v>
      </c>
      <c r="H24" s="237">
        <v>2.79</v>
      </c>
    </row>
    <row r="25" spans="1:8" ht="15.75" customHeight="1">
      <c r="A25" s="234">
        <v>7</v>
      </c>
      <c r="B25" s="248" t="s">
        <v>306</v>
      </c>
      <c r="C25" s="234" t="s">
        <v>248</v>
      </c>
      <c r="D25" s="236">
        <v>8</v>
      </c>
      <c r="E25" s="236">
        <v>58.15</v>
      </c>
      <c r="F25" s="236">
        <v>465.2</v>
      </c>
      <c r="G25" s="236">
        <v>38.77</v>
      </c>
      <c r="H25" s="237">
        <v>19.38</v>
      </c>
    </row>
    <row r="26" spans="1:8" ht="15.75" customHeight="1">
      <c r="A26" s="234">
        <v>8</v>
      </c>
      <c r="B26" s="248" t="s">
        <v>307</v>
      </c>
      <c r="C26" s="234" t="s">
        <v>248</v>
      </c>
      <c r="D26" s="236">
        <v>6</v>
      </c>
      <c r="E26" s="236">
        <v>86.05</v>
      </c>
      <c r="F26" s="236">
        <v>516.3</v>
      </c>
      <c r="G26" s="236">
        <v>43.03</v>
      </c>
      <c r="H26" s="237">
        <v>21.51</v>
      </c>
    </row>
    <row r="27" spans="1:8" ht="15.75" customHeight="1">
      <c r="A27" s="234">
        <v>9</v>
      </c>
      <c r="B27" s="248" t="s">
        <v>308</v>
      </c>
      <c r="C27" s="234" t="s">
        <v>248</v>
      </c>
      <c r="D27" s="236">
        <v>2</v>
      </c>
      <c r="E27" s="236">
        <v>34.95</v>
      </c>
      <c r="F27" s="236">
        <v>69.9</v>
      </c>
      <c r="G27" s="236">
        <v>5.83</v>
      </c>
      <c r="H27" s="237">
        <v>2.91</v>
      </c>
    </row>
    <row r="28" spans="1:8" ht="15.75" customHeight="1">
      <c r="A28" s="249">
        <v>10</v>
      </c>
      <c r="B28" s="250" t="s">
        <v>309</v>
      </c>
      <c r="C28" s="249" t="s">
        <v>248</v>
      </c>
      <c r="D28" s="251">
        <v>4</v>
      </c>
      <c r="E28" s="251">
        <v>49.49</v>
      </c>
      <c r="F28" s="251">
        <v>197.96</v>
      </c>
      <c r="G28" s="251">
        <v>16.5</v>
      </c>
      <c r="H28" s="252">
        <v>8.25</v>
      </c>
    </row>
    <row r="29" spans="1:8" ht="15.75" customHeight="1">
      <c r="A29" s="234">
        <v>11</v>
      </c>
      <c r="B29" s="248" t="s">
        <v>310</v>
      </c>
      <c r="C29" s="234" t="s">
        <v>248</v>
      </c>
      <c r="D29" s="236">
        <v>2</v>
      </c>
      <c r="E29" s="236">
        <v>47.16</v>
      </c>
      <c r="F29" s="236">
        <v>94.32</v>
      </c>
      <c r="G29" s="236">
        <v>7.86</v>
      </c>
      <c r="H29" s="237">
        <v>3.93</v>
      </c>
    </row>
    <row r="30" spans="1:8" ht="15.75" customHeight="1">
      <c r="A30" s="234">
        <v>12</v>
      </c>
      <c r="B30" s="248" t="s">
        <v>311</v>
      </c>
      <c r="C30" s="234" t="s">
        <v>248</v>
      </c>
      <c r="D30" s="236">
        <v>2</v>
      </c>
      <c r="E30" s="236">
        <v>48.6</v>
      </c>
      <c r="F30" s="236">
        <v>97.2</v>
      </c>
      <c r="G30" s="236">
        <v>8.1</v>
      </c>
      <c r="H30" s="237">
        <v>4.05</v>
      </c>
    </row>
    <row r="31" spans="1:8" ht="15.75" customHeight="1">
      <c r="A31" s="234">
        <v>13</v>
      </c>
      <c r="B31" s="248" t="s">
        <v>312</v>
      </c>
      <c r="C31" s="234" t="s">
        <v>248</v>
      </c>
      <c r="D31" s="236">
        <v>2</v>
      </c>
      <c r="E31" s="236">
        <v>37.52</v>
      </c>
      <c r="F31" s="236">
        <v>75.04</v>
      </c>
      <c r="G31" s="236">
        <v>6.25</v>
      </c>
      <c r="H31" s="237">
        <v>3.13</v>
      </c>
    </row>
    <row r="32" spans="1:8" ht="15.75" customHeight="1">
      <c r="A32" s="234">
        <v>14</v>
      </c>
      <c r="B32" s="248" t="s">
        <v>313</v>
      </c>
      <c r="C32" s="234" t="s">
        <v>248</v>
      </c>
      <c r="D32" s="236">
        <v>8</v>
      </c>
      <c r="E32" s="236">
        <v>13.37</v>
      </c>
      <c r="F32" s="236">
        <v>106.96</v>
      </c>
      <c r="G32" s="236">
        <v>8.91</v>
      </c>
      <c r="H32" s="237">
        <v>4.46</v>
      </c>
    </row>
    <row r="33" spans="1:9" ht="27.75" customHeight="1">
      <c r="A33" s="253" t="s">
        <v>314</v>
      </c>
      <c r="B33" s="253"/>
      <c r="C33" s="253"/>
      <c r="D33" s="253"/>
      <c r="E33" s="253"/>
      <c r="F33" s="253"/>
      <c r="G33" s="253"/>
      <c r="H33" s="242">
        <f>SUM(H19:H32)</f>
        <v>135.22</v>
      </c>
      <c r="I33" s="254"/>
    </row>
    <row r="34" ht="12.75" customHeight="1">
      <c r="I34" s="254"/>
    </row>
    <row r="37" spans="2:8" ht="15.75" customHeight="1">
      <c r="B37" s="246" t="s">
        <v>315</v>
      </c>
      <c r="C37" s="246"/>
      <c r="D37" s="246"/>
      <c r="E37" s="246"/>
      <c r="F37" s="246"/>
      <c r="G37" s="246"/>
      <c r="H37" s="246"/>
    </row>
    <row r="38" ht="12.75" customHeight="1"/>
    <row r="39" spans="1:8" ht="27.75" customHeight="1">
      <c r="A39" s="247" t="s">
        <v>296</v>
      </c>
      <c r="B39" s="247"/>
      <c r="C39" s="247"/>
      <c r="D39" s="247"/>
      <c r="E39" s="247"/>
      <c r="F39" s="247"/>
      <c r="G39" s="247"/>
      <c r="H39" s="247"/>
    </row>
    <row r="40" spans="1:8" ht="93.75" customHeight="1">
      <c r="A40" s="231" t="s">
        <v>246</v>
      </c>
      <c r="B40" s="231" t="s">
        <v>247</v>
      </c>
      <c r="C40" s="231" t="s">
        <v>248</v>
      </c>
      <c r="D40" s="232" t="s">
        <v>261</v>
      </c>
      <c r="E40" s="232" t="s">
        <v>250</v>
      </c>
      <c r="F40" s="232" t="s">
        <v>262</v>
      </c>
      <c r="G40" s="232" t="s">
        <v>263</v>
      </c>
      <c r="H40" s="243" t="s">
        <v>316</v>
      </c>
    </row>
    <row r="41" spans="1:8" ht="15.75" customHeight="1">
      <c r="A41" s="234">
        <v>15</v>
      </c>
      <c r="B41" s="248" t="s">
        <v>317</v>
      </c>
      <c r="C41" s="234" t="s">
        <v>257</v>
      </c>
      <c r="D41" s="236">
        <v>4</v>
      </c>
      <c r="E41" s="236">
        <v>3.95</v>
      </c>
      <c r="F41" s="236">
        <v>15.8</v>
      </c>
      <c r="G41" s="236">
        <v>1.32</v>
      </c>
      <c r="H41" s="237">
        <v>0.66</v>
      </c>
    </row>
    <row r="42" spans="1:8" ht="15.75" customHeight="1">
      <c r="A42" s="234">
        <v>16</v>
      </c>
      <c r="B42" s="248" t="s">
        <v>318</v>
      </c>
      <c r="C42" s="234" t="s">
        <v>248</v>
      </c>
      <c r="D42" s="236">
        <v>4</v>
      </c>
      <c r="E42" s="236">
        <v>6.6</v>
      </c>
      <c r="F42" s="236">
        <v>26.4</v>
      </c>
      <c r="G42" s="236">
        <v>2.2</v>
      </c>
      <c r="H42" s="237">
        <v>1.1</v>
      </c>
    </row>
    <row r="43" spans="1:8" ht="15.75" customHeight="1">
      <c r="A43" s="234">
        <v>17</v>
      </c>
      <c r="B43" s="248" t="s">
        <v>319</v>
      </c>
      <c r="C43" s="234" t="s">
        <v>248</v>
      </c>
      <c r="D43" s="236">
        <v>2</v>
      </c>
      <c r="E43" s="236">
        <v>34.36</v>
      </c>
      <c r="F43" s="236">
        <v>68.72</v>
      </c>
      <c r="G43" s="236">
        <v>5.73</v>
      </c>
      <c r="H43" s="237">
        <v>2.86</v>
      </c>
    </row>
    <row r="44" spans="1:8" ht="15.75" customHeight="1">
      <c r="A44" s="234">
        <v>18</v>
      </c>
      <c r="B44" s="248" t="s">
        <v>320</v>
      </c>
      <c r="C44" s="234" t="s">
        <v>248</v>
      </c>
      <c r="D44" s="236">
        <v>8</v>
      </c>
      <c r="E44" s="236">
        <v>20.72</v>
      </c>
      <c r="F44" s="236">
        <v>165.76</v>
      </c>
      <c r="G44" s="236">
        <v>13.81</v>
      </c>
      <c r="H44" s="237">
        <v>6.91</v>
      </c>
    </row>
    <row r="45" spans="1:8" ht="15.75" customHeight="1">
      <c r="A45" s="234">
        <v>19</v>
      </c>
      <c r="B45" s="248" t="s">
        <v>321</v>
      </c>
      <c r="C45" s="234" t="s">
        <v>257</v>
      </c>
      <c r="D45" s="236">
        <v>4</v>
      </c>
      <c r="E45" s="236">
        <v>21.17</v>
      </c>
      <c r="F45" s="236">
        <v>84.68</v>
      </c>
      <c r="G45" s="236">
        <v>7.06</v>
      </c>
      <c r="H45" s="237">
        <v>3.53</v>
      </c>
    </row>
    <row r="46" spans="1:8" ht="15.75" customHeight="1">
      <c r="A46" s="234">
        <v>20</v>
      </c>
      <c r="B46" s="248" t="s">
        <v>322</v>
      </c>
      <c r="C46" s="234" t="s">
        <v>257</v>
      </c>
      <c r="D46" s="236">
        <v>4</v>
      </c>
      <c r="E46" s="236">
        <v>8.1</v>
      </c>
      <c r="F46" s="236">
        <v>32.4</v>
      </c>
      <c r="G46" s="236">
        <v>2.7</v>
      </c>
      <c r="H46" s="237">
        <v>1.35</v>
      </c>
    </row>
    <row r="47" spans="1:8" ht="29.25" customHeight="1">
      <c r="A47" s="255" t="s">
        <v>259</v>
      </c>
      <c r="B47" s="255"/>
      <c r="C47" s="255"/>
      <c r="D47" s="255"/>
      <c r="E47" s="255"/>
      <c r="F47" s="255"/>
      <c r="G47" s="255"/>
      <c r="H47" s="242">
        <f>SUM(H41:H46)</f>
        <v>16.41</v>
      </c>
    </row>
    <row r="48" ht="12.75" customHeight="1"/>
    <row r="50" ht="15.75" customHeight="1"/>
    <row r="51" spans="2:8" ht="15.75" customHeight="1">
      <c r="B51" s="246" t="s">
        <v>323</v>
      </c>
      <c r="C51" s="246"/>
      <c r="D51" s="246"/>
      <c r="E51" s="246"/>
      <c r="F51" s="246"/>
      <c r="G51" s="246"/>
      <c r="H51" s="246"/>
    </row>
    <row r="52" ht="12.75" customHeight="1"/>
    <row r="53" spans="1:8" ht="92.25" customHeight="1">
      <c r="A53" s="256" t="s">
        <v>246</v>
      </c>
      <c r="B53" s="256" t="s">
        <v>247</v>
      </c>
      <c r="C53" s="256" t="s">
        <v>248</v>
      </c>
      <c r="D53" s="257" t="s">
        <v>261</v>
      </c>
      <c r="E53" s="257" t="s">
        <v>250</v>
      </c>
      <c r="F53" s="257" t="s">
        <v>262</v>
      </c>
      <c r="G53" s="257" t="s">
        <v>324</v>
      </c>
      <c r="H53" s="258" t="s">
        <v>297</v>
      </c>
    </row>
    <row r="54" spans="1:8" ht="15.75" customHeight="1">
      <c r="A54" s="234">
        <v>21</v>
      </c>
      <c r="B54" s="259" t="s">
        <v>325</v>
      </c>
      <c r="C54" s="234" t="s">
        <v>248</v>
      </c>
      <c r="D54" s="236">
        <v>4</v>
      </c>
      <c r="E54" s="236">
        <v>273.87</v>
      </c>
      <c r="F54" s="236">
        <v>1095.48</v>
      </c>
      <c r="G54" s="236">
        <v>9.13</v>
      </c>
      <c r="H54" s="237">
        <v>4.56</v>
      </c>
    </row>
    <row r="55" spans="1:8" ht="27.75" customHeight="1">
      <c r="A55" s="260" t="s">
        <v>326</v>
      </c>
      <c r="B55" s="260"/>
      <c r="C55" s="260"/>
      <c r="D55" s="260"/>
      <c r="E55" s="260"/>
      <c r="F55" s="260"/>
      <c r="G55" s="260"/>
      <c r="H55" s="242">
        <f aca="true" t="shared" si="0" ref="H55:H56">H54</f>
        <v>4.56</v>
      </c>
    </row>
    <row r="56" spans="1:8" ht="27.75" customHeight="1">
      <c r="A56" s="260" t="s">
        <v>327</v>
      </c>
      <c r="B56" s="260"/>
      <c r="C56" s="260"/>
      <c r="D56" s="260"/>
      <c r="E56" s="260"/>
      <c r="F56" s="260"/>
      <c r="G56" s="260"/>
      <c r="H56" s="242">
        <f t="shared" si="0"/>
        <v>4.56</v>
      </c>
    </row>
    <row r="57" ht="12.75" customHeight="1"/>
    <row r="58" ht="15.75" customHeight="1">
      <c r="B58" s="261"/>
    </row>
    <row r="59" spans="2:8" ht="15.75" customHeight="1">
      <c r="B59" s="262" t="s">
        <v>328</v>
      </c>
      <c r="C59" s="262"/>
      <c r="D59" s="262"/>
      <c r="E59" s="262"/>
      <c r="F59" s="262"/>
      <c r="G59" s="262"/>
      <c r="H59" s="262"/>
    </row>
    <row r="60" spans="2:8" ht="15.75" customHeight="1">
      <c r="B60" s="262"/>
      <c r="C60" s="262"/>
      <c r="D60" s="262"/>
      <c r="E60" s="262"/>
      <c r="F60" s="262"/>
      <c r="G60" s="262"/>
      <c r="H60" s="262"/>
    </row>
    <row r="61" ht="12.75" customHeight="1"/>
    <row r="64" spans="2:8" ht="15.75" customHeight="1">
      <c r="B64" s="246" t="s">
        <v>295</v>
      </c>
      <c r="C64" s="246"/>
      <c r="D64" s="246"/>
      <c r="E64" s="246"/>
      <c r="F64" s="246"/>
      <c r="G64" s="246"/>
      <c r="H64" s="246"/>
    </row>
    <row r="65" ht="12.75" customHeight="1"/>
    <row r="66" spans="1:8" ht="27.75" customHeight="1">
      <c r="A66" s="247" t="s">
        <v>329</v>
      </c>
      <c r="B66" s="247"/>
      <c r="C66" s="247"/>
      <c r="D66" s="247"/>
      <c r="E66" s="247"/>
      <c r="F66" s="247"/>
      <c r="G66" s="247"/>
      <c r="H66" s="247"/>
    </row>
    <row r="67" spans="1:8" ht="93.75" customHeight="1">
      <c r="A67" s="231" t="s">
        <v>246</v>
      </c>
      <c r="B67" s="231" t="s">
        <v>247</v>
      </c>
      <c r="C67" s="231" t="s">
        <v>248</v>
      </c>
      <c r="D67" s="232" t="s">
        <v>261</v>
      </c>
      <c r="E67" s="232" t="s">
        <v>250</v>
      </c>
      <c r="F67" s="232" t="s">
        <v>262</v>
      </c>
      <c r="G67" s="232" t="s">
        <v>263</v>
      </c>
      <c r="H67" s="243" t="s">
        <v>316</v>
      </c>
    </row>
    <row r="68" spans="1:8" ht="41.25" customHeight="1">
      <c r="A68" s="234">
        <v>1</v>
      </c>
      <c r="B68" s="263" t="s">
        <v>330</v>
      </c>
      <c r="C68" s="264" t="s">
        <v>331</v>
      </c>
      <c r="D68" s="236">
        <v>24</v>
      </c>
      <c r="E68" s="236">
        <v>44.88</v>
      </c>
      <c r="F68" s="236">
        <v>1077.12</v>
      </c>
      <c r="G68" s="236">
        <v>89.76</v>
      </c>
      <c r="H68" s="237">
        <v>44.88</v>
      </c>
    </row>
    <row r="69" spans="1:8" ht="29.25" customHeight="1">
      <c r="A69" s="234">
        <v>2</v>
      </c>
      <c r="B69" s="263" t="s">
        <v>332</v>
      </c>
      <c r="C69" s="264" t="s">
        <v>333</v>
      </c>
      <c r="D69" s="236">
        <v>288</v>
      </c>
      <c r="E69" s="236">
        <v>4.66</v>
      </c>
      <c r="F69" s="236">
        <v>1342.08</v>
      </c>
      <c r="G69" s="236">
        <v>111.84</v>
      </c>
      <c r="H69" s="237">
        <v>55.92</v>
      </c>
    </row>
    <row r="70" spans="1:8" ht="15.75" customHeight="1">
      <c r="A70" s="234">
        <v>3</v>
      </c>
      <c r="B70" s="263" t="s">
        <v>334</v>
      </c>
      <c r="C70" s="264" t="s">
        <v>333</v>
      </c>
      <c r="D70" s="236">
        <v>48</v>
      </c>
      <c r="E70" s="236">
        <v>28.86</v>
      </c>
      <c r="F70" s="236">
        <v>1385.28</v>
      </c>
      <c r="G70" s="236">
        <v>115.44</v>
      </c>
      <c r="H70" s="237">
        <v>57.72</v>
      </c>
    </row>
    <row r="71" spans="1:8" ht="15.75" customHeight="1">
      <c r="A71" s="234">
        <v>4</v>
      </c>
      <c r="B71" s="263" t="s">
        <v>335</v>
      </c>
      <c r="C71" s="264" t="s">
        <v>333</v>
      </c>
      <c r="D71" s="236">
        <v>48</v>
      </c>
      <c r="E71" s="236">
        <v>20.03</v>
      </c>
      <c r="F71" s="236">
        <v>961.44</v>
      </c>
      <c r="G71" s="236">
        <v>80.12</v>
      </c>
      <c r="H71" s="237">
        <v>40.06</v>
      </c>
    </row>
    <row r="72" spans="1:8" ht="29.25" customHeight="1">
      <c r="A72" s="234">
        <v>5</v>
      </c>
      <c r="B72" s="263" t="s">
        <v>336</v>
      </c>
      <c r="C72" s="264" t="s">
        <v>333</v>
      </c>
      <c r="D72" s="236">
        <v>240</v>
      </c>
      <c r="E72" s="236">
        <v>2.79</v>
      </c>
      <c r="F72" s="236">
        <v>669.6</v>
      </c>
      <c r="G72" s="236">
        <v>55.8</v>
      </c>
      <c r="H72" s="237">
        <v>27.9</v>
      </c>
    </row>
    <row r="73" spans="1:8" ht="41.25" customHeight="1">
      <c r="A73" s="234">
        <v>6</v>
      </c>
      <c r="B73" s="263" t="s">
        <v>337</v>
      </c>
      <c r="C73" s="264" t="s">
        <v>338</v>
      </c>
      <c r="D73" s="236">
        <v>48</v>
      </c>
      <c r="E73" s="236">
        <v>28.8</v>
      </c>
      <c r="F73" s="236">
        <v>1382.4</v>
      </c>
      <c r="G73" s="236">
        <v>115.2</v>
      </c>
      <c r="H73" s="237">
        <v>57.6</v>
      </c>
    </row>
    <row r="74" spans="1:8" ht="41.25" customHeight="1">
      <c r="A74" s="234">
        <v>7</v>
      </c>
      <c r="B74" s="263" t="s">
        <v>339</v>
      </c>
      <c r="C74" s="264" t="s">
        <v>340</v>
      </c>
      <c r="D74" s="236">
        <v>12</v>
      </c>
      <c r="E74" s="236">
        <v>17.11</v>
      </c>
      <c r="F74" s="236">
        <v>205.32</v>
      </c>
      <c r="G74" s="236">
        <v>17.11</v>
      </c>
      <c r="H74" s="237">
        <v>8.56</v>
      </c>
    </row>
    <row r="75" spans="1:8" ht="41.25" customHeight="1">
      <c r="A75" s="249">
        <v>8</v>
      </c>
      <c r="B75" s="265" t="s">
        <v>341</v>
      </c>
      <c r="C75" s="266" t="s">
        <v>342</v>
      </c>
      <c r="D75" s="251">
        <v>24</v>
      </c>
      <c r="E75" s="251">
        <v>9.82</v>
      </c>
      <c r="F75" s="251">
        <v>235.68</v>
      </c>
      <c r="G75" s="251">
        <v>19.64</v>
      </c>
      <c r="H75" s="252">
        <v>9.82</v>
      </c>
    </row>
    <row r="76" spans="1:8" ht="15.75" customHeight="1">
      <c r="A76" s="234">
        <v>9</v>
      </c>
      <c r="B76" s="263" t="s">
        <v>343</v>
      </c>
      <c r="C76" s="264" t="s">
        <v>344</v>
      </c>
      <c r="D76" s="236">
        <v>8</v>
      </c>
      <c r="E76" s="236">
        <v>0.61</v>
      </c>
      <c r="F76" s="236">
        <v>4.88</v>
      </c>
      <c r="G76" s="236">
        <v>0.41</v>
      </c>
      <c r="H76" s="237">
        <v>0.2</v>
      </c>
    </row>
    <row r="77" spans="1:8" ht="15.75" customHeight="1">
      <c r="A77" s="234">
        <v>10</v>
      </c>
      <c r="B77" s="263" t="s">
        <v>345</v>
      </c>
      <c r="C77" s="264" t="s">
        <v>248</v>
      </c>
      <c r="D77" s="236">
        <v>12</v>
      </c>
      <c r="E77" s="236">
        <v>10.34</v>
      </c>
      <c r="F77" s="236">
        <v>124.08</v>
      </c>
      <c r="G77" s="236">
        <v>10.34</v>
      </c>
      <c r="H77" s="237">
        <v>5.17</v>
      </c>
    </row>
    <row r="78" spans="1:8" ht="15.75" customHeight="1">
      <c r="A78" s="234">
        <v>11</v>
      </c>
      <c r="B78" s="263" t="s">
        <v>346</v>
      </c>
      <c r="C78" s="264" t="s">
        <v>248</v>
      </c>
      <c r="D78" s="236">
        <v>12</v>
      </c>
      <c r="E78" s="236">
        <v>14.03</v>
      </c>
      <c r="F78" s="236">
        <v>168.36</v>
      </c>
      <c r="G78" s="236">
        <v>14.03</v>
      </c>
      <c r="H78" s="237">
        <v>7.02</v>
      </c>
    </row>
    <row r="79" spans="1:8" ht="15.75" customHeight="1">
      <c r="A79" s="234">
        <v>12</v>
      </c>
      <c r="B79" s="263" t="s">
        <v>347</v>
      </c>
      <c r="C79" s="264" t="s">
        <v>248</v>
      </c>
      <c r="D79" s="236">
        <v>8</v>
      </c>
      <c r="E79" s="236">
        <v>16.83</v>
      </c>
      <c r="F79" s="236">
        <v>134.64</v>
      </c>
      <c r="G79" s="236">
        <v>11.22</v>
      </c>
      <c r="H79" s="237">
        <v>5.61</v>
      </c>
    </row>
    <row r="80" spans="1:8" ht="41.25" customHeight="1">
      <c r="A80" s="234">
        <v>13</v>
      </c>
      <c r="B80" s="263" t="s">
        <v>348</v>
      </c>
      <c r="C80" s="264" t="s">
        <v>248</v>
      </c>
      <c r="D80" s="236">
        <v>288</v>
      </c>
      <c r="E80" s="236">
        <v>1.82</v>
      </c>
      <c r="F80" s="236">
        <v>524.16</v>
      </c>
      <c r="G80" s="236">
        <v>43.68</v>
      </c>
      <c r="H80" s="237">
        <v>21.84</v>
      </c>
    </row>
    <row r="81" spans="1:8" ht="15.75" customHeight="1">
      <c r="A81" s="234">
        <v>14</v>
      </c>
      <c r="B81" s="263" t="s">
        <v>349</v>
      </c>
      <c r="C81" s="264" t="s">
        <v>248</v>
      </c>
      <c r="D81" s="236">
        <v>24</v>
      </c>
      <c r="E81" s="236">
        <v>18.6</v>
      </c>
      <c r="F81" s="236">
        <v>446.4</v>
      </c>
      <c r="G81" s="236">
        <v>37.2</v>
      </c>
      <c r="H81" s="237">
        <v>18.6</v>
      </c>
    </row>
    <row r="82" spans="1:8" ht="15.75" customHeight="1">
      <c r="A82" s="234">
        <v>15</v>
      </c>
      <c r="B82" s="263" t="s">
        <v>350</v>
      </c>
      <c r="C82" s="264" t="s">
        <v>248</v>
      </c>
      <c r="D82" s="236">
        <v>216</v>
      </c>
      <c r="E82" s="236">
        <v>5.82</v>
      </c>
      <c r="F82" s="236">
        <v>609.12</v>
      </c>
      <c r="G82" s="236">
        <v>50.76</v>
      </c>
      <c r="H82" s="237">
        <v>25.38</v>
      </c>
    </row>
    <row r="83" spans="1:8" ht="15.75" customHeight="1">
      <c r="A83" s="234">
        <v>16</v>
      </c>
      <c r="B83" s="263" t="s">
        <v>351</v>
      </c>
      <c r="C83" s="264" t="s">
        <v>248</v>
      </c>
      <c r="D83" s="236">
        <v>6</v>
      </c>
      <c r="E83" s="236">
        <v>10.56</v>
      </c>
      <c r="F83" s="236">
        <v>63.36</v>
      </c>
      <c r="G83" s="236">
        <v>5.28</v>
      </c>
      <c r="H83" s="237">
        <v>2.64</v>
      </c>
    </row>
    <row r="84" spans="1:8" ht="15.75" customHeight="1">
      <c r="A84" s="234">
        <v>17</v>
      </c>
      <c r="B84" s="263" t="s">
        <v>352</v>
      </c>
      <c r="C84" s="264" t="s">
        <v>248</v>
      </c>
      <c r="D84" s="236">
        <v>16</v>
      </c>
      <c r="E84" s="236">
        <v>14.95</v>
      </c>
      <c r="F84" s="236">
        <v>239.2</v>
      </c>
      <c r="G84" s="236">
        <v>19.93</v>
      </c>
      <c r="H84" s="237">
        <v>9.97</v>
      </c>
    </row>
    <row r="85" spans="1:8" ht="27.75" customHeight="1">
      <c r="A85" s="253" t="s">
        <v>259</v>
      </c>
      <c r="B85" s="253"/>
      <c r="C85" s="253"/>
      <c r="D85" s="253"/>
      <c r="E85" s="253"/>
      <c r="F85" s="253"/>
      <c r="G85" s="253"/>
      <c r="H85" s="242">
        <f>SUM(H68:H84)</f>
        <v>398.89000000000004</v>
      </c>
    </row>
    <row r="86" ht="12.75" customHeight="1"/>
    <row r="89" spans="2:8" ht="15.75" customHeight="1">
      <c r="B89" s="246" t="s">
        <v>295</v>
      </c>
      <c r="C89" s="246"/>
      <c r="D89" s="246"/>
      <c r="E89" s="246"/>
      <c r="F89" s="246"/>
      <c r="G89" s="246"/>
      <c r="H89" s="246"/>
    </row>
    <row r="90" ht="12.75" customHeight="1"/>
    <row r="91" spans="1:8" ht="27.75" customHeight="1">
      <c r="A91" s="247" t="s">
        <v>353</v>
      </c>
      <c r="B91" s="247"/>
      <c r="C91" s="247"/>
      <c r="D91" s="247"/>
      <c r="E91" s="247"/>
      <c r="F91" s="247"/>
      <c r="G91" s="247"/>
      <c r="H91" s="247"/>
    </row>
    <row r="92" spans="1:8" ht="91.5" customHeight="1">
      <c r="A92" s="231" t="s">
        <v>246</v>
      </c>
      <c r="B92" s="231" t="s">
        <v>247</v>
      </c>
      <c r="C92" s="231" t="s">
        <v>248</v>
      </c>
      <c r="D92" s="232" t="s">
        <v>249</v>
      </c>
      <c r="E92" s="232" t="s">
        <v>250</v>
      </c>
      <c r="F92" s="232" t="s">
        <v>251</v>
      </c>
      <c r="G92" s="232" t="s">
        <v>252</v>
      </c>
      <c r="H92" s="243" t="s">
        <v>354</v>
      </c>
    </row>
    <row r="93" spans="1:8" ht="15.75" customHeight="1">
      <c r="A93" s="234">
        <v>1</v>
      </c>
      <c r="B93" s="265" t="s">
        <v>330</v>
      </c>
      <c r="C93" s="234" t="s">
        <v>331</v>
      </c>
      <c r="D93" s="236">
        <v>12</v>
      </c>
      <c r="E93" s="236">
        <v>44.88</v>
      </c>
      <c r="F93" s="236">
        <v>538.56</v>
      </c>
      <c r="G93" s="236">
        <v>44.88</v>
      </c>
      <c r="H93" s="237">
        <v>44.88</v>
      </c>
    </row>
    <row r="94" spans="1:8" ht="29.25" customHeight="1">
      <c r="A94" s="234">
        <v>2</v>
      </c>
      <c r="B94" s="265" t="s">
        <v>332</v>
      </c>
      <c r="C94" s="234" t="s">
        <v>333</v>
      </c>
      <c r="D94" s="236">
        <v>144</v>
      </c>
      <c r="E94" s="236">
        <v>4.66</v>
      </c>
      <c r="F94" s="236">
        <v>671.04</v>
      </c>
      <c r="G94" s="236">
        <v>55.92</v>
      </c>
      <c r="H94" s="237">
        <v>55.92</v>
      </c>
    </row>
    <row r="95" spans="1:8" ht="15.75" customHeight="1">
      <c r="A95" s="234">
        <v>3</v>
      </c>
      <c r="B95" s="265" t="s">
        <v>334</v>
      </c>
      <c r="C95" s="234" t="s">
        <v>333</v>
      </c>
      <c r="D95" s="236">
        <v>24</v>
      </c>
      <c r="E95" s="236">
        <v>28.86</v>
      </c>
      <c r="F95" s="236">
        <v>692.64</v>
      </c>
      <c r="G95" s="236">
        <v>57.72</v>
      </c>
      <c r="H95" s="237">
        <v>57.72</v>
      </c>
    </row>
    <row r="96" spans="1:8" ht="15.75" customHeight="1">
      <c r="A96" s="234">
        <v>4</v>
      </c>
      <c r="B96" s="265" t="s">
        <v>335</v>
      </c>
      <c r="C96" s="234" t="s">
        <v>333</v>
      </c>
      <c r="D96" s="236">
        <v>24</v>
      </c>
      <c r="E96" s="236">
        <v>20.03</v>
      </c>
      <c r="F96" s="236">
        <v>480.72</v>
      </c>
      <c r="G96" s="236">
        <v>40.06</v>
      </c>
      <c r="H96" s="237">
        <v>40.06</v>
      </c>
    </row>
    <row r="97" spans="1:8" ht="29.25" customHeight="1">
      <c r="A97" s="234">
        <v>5</v>
      </c>
      <c r="B97" s="265" t="s">
        <v>336</v>
      </c>
      <c r="C97" s="234" t="s">
        <v>333</v>
      </c>
      <c r="D97" s="236">
        <v>120</v>
      </c>
      <c r="E97" s="236">
        <v>2.79</v>
      </c>
      <c r="F97" s="236">
        <v>334.8</v>
      </c>
      <c r="G97" s="236">
        <v>27.9</v>
      </c>
      <c r="H97" s="237">
        <v>27.9</v>
      </c>
    </row>
    <row r="98" spans="1:8" ht="15.75" customHeight="1">
      <c r="A98" s="234">
        <v>6</v>
      </c>
      <c r="B98" s="265" t="s">
        <v>337</v>
      </c>
      <c r="C98" s="234" t="s">
        <v>338</v>
      </c>
      <c r="D98" s="236">
        <v>24</v>
      </c>
      <c r="E98" s="236">
        <v>28.8</v>
      </c>
      <c r="F98" s="236">
        <v>691.2</v>
      </c>
      <c r="G98" s="236">
        <v>57.6</v>
      </c>
      <c r="H98" s="237">
        <v>57.6</v>
      </c>
    </row>
    <row r="99" spans="1:8" ht="15.75" customHeight="1">
      <c r="A99" s="234">
        <v>7</v>
      </c>
      <c r="B99" s="265" t="s">
        <v>339</v>
      </c>
      <c r="C99" s="234" t="s">
        <v>340</v>
      </c>
      <c r="D99" s="236">
        <v>6</v>
      </c>
      <c r="E99" s="236">
        <v>17.11</v>
      </c>
      <c r="F99" s="236">
        <v>102.66</v>
      </c>
      <c r="G99" s="236">
        <v>8.56</v>
      </c>
      <c r="H99" s="237">
        <v>8.56</v>
      </c>
    </row>
    <row r="100" spans="1:8" ht="15.75" customHeight="1">
      <c r="A100" s="249">
        <v>8</v>
      </c>
      <c r="B100" s="265" t="s">
        <v>341</v>
      </c>
      <c r="C100" s="249" t="s">
        <v>342</v>
      </c>
      <c r="D100" s="251">
        <v>12</v>
      </c>
      <c r="E100" s="251">
        <v>9.82</v>
      </c>
      <c r="F100" s="251">
        <v>117.84</v>
      </c>
      <c r="G100" s="251">
        <v>9.82</v>
      </c>
      <c r="H100" s="252">
        <v>9.82</v>
      </c>
    </row>
    <row r="101" spans="1:8" ht="15.75" customHeight="1">
      <c r="A101" s="234">
        <v>9</v>
      </c>
      <c r="B101" s="265" t="s">
        <v>343</v>
      </c>
      <c r="C101" s="234" t="s">
        <v>344</v>
      </c>
      <c r="D101" s="236">
        <v>4</v>
      </c>
      <c r="E101" s="236">
        <v>0.61</v>
      </c>
      <c r="F101" s="236">
        <v>2.44</v>
      </c>
      <c r="G101" s="236">
        <v>0.2</v>
      </c>
      <c r="H101" s="237">
        <v>0.2</v>
      </c>
    </row>
    <row r="102" spans="1:8" ht="15.75" customHeight="1">
      <c r="A102" s="234">
        <v>10</v>
      </c>
      <c r="B102" s="265" t="s">
        <v>345</v>
      </c>
      <c r="C102" s="234" t="s">
        <v>248</v>
      </c>
      <c r="D102" s="236">
        <v>6</v>
      </c>
      <c r="E102" s="236">
        <v>10.34</v>
      </c>
      <c r="F102" s="236">
        <v>62.04</v>
      </c>
      <c r="G102" s="236">
        <v>5.17</v>
      </c>
      <c r="H102" s="237">
        <v>5.17</v>
      </c>
    </row>
    <row r="103" spans="1:8" ht="15.75" customHeight="1">
      <c r="A103" s="234">
        <v>11</v>
      </c>
      <c r="B103" s="265" t="s">
        <v>346</v>
      </c>
      <c r="C103" s="234" t="s">
        <v>248</v>
      </c>
      <c r="D103" s="236">
        <v>6</v>
      </c>
      <c r="E103" s="236">
        <v>14.03</v>
      </c>
      <c r="F103" s="236">
        <v>84.18</v>
      </c>
      <c r="G103" s="236">
        <v>7.02</v>
      </c>
      <c r="H103" s="237">
        <v>7.02</v>
      </c>
    </row>
    <row r="104" spans="1:8" ht="15.75" customHeight="1">
      <c r="A104" s="234">
        <v>12</v>
      </c>
      <c r="B104" s="265" t="s">
        <v>347</v>
      </c>
      <c r="C104" s="234" t="s">
        <v>248</v>
      </c>
      <c r="D104" s="236">
        <v>4</v>
      </c>
      <c r="E104" s="236">
        <v>16.83</v>
      </c>
      <c r="F104" s="236">
        <v>67.32</v>
      </c>
      <c r="G104" s="236">
        <v>5.61</v>
      </c>
      <c r="H104" s="237">
        <v>5.61</v>
      </c>
    </row>
    <row r="105" spans="1:8" ht="41.25" customHeight="1">
      <c r="A105" s="234">
        <v>13</v>
      </c>
      <c r="B105" s="265" t="s">
        <v>348</v>
      </c>
      <c r="C105" s="234" t="s">
        <v>248</v>
      </c>
      <c r="D105" s="236">
        <v>144</v>
      </c>
      <c r="E105" s="236">
        <v>1.82</v>
      </c>
      <c r="F105" s="236">
        <v>262.08</v>
      </c>
      <c r="G105" s="236">
        <v>21.84</v>
      </c>
      <c r="H105" s="237">
        <v>21.84</v>
      </c>
    </row>
    <row r="106" spans="1:8" ht="15.75" customHeight="1">
      <c r="A106" s="234">
        <v>14</v>
      </c>
      <c r="B106" s="265" t="s">
        <v>349</v>
      </c>
      <c r="C106" s="234" t="s">
        <v>248</v>
      </c>
      <c r="D106" s="236">
        <v>12</v>
      </c>
      <c r="E106" s="236">
        <v>18.6</v>
      </c>
      <c r="F106" s="236">
        <v>223.2</v>
      </c>
      <c r="G106" s="236">
        <v>18.6</v>
      </c>
      <c r="H106" s="237">
        <v>18.6</v>
      </c>
    </row>
    <row r="107" spans="1:8" ht="15.75" customHeight="1">
      <c r="A107" s="234">
        <v>15</v>
      </c>
      <c r="B107" s="265" t="s">
        <v>350</v>
      </c>
      <c r="C107" s="234" t="s">
        <v>248</v>
      </c>
      <c r="D107" s="236">
        <v>108</v>
      </c>
      <c r="E107" s="236">
        <v>5.82</v>
      </c>
      <c r="F107" s="236">
        <v>628.56</v>
      </c>
      <c r="G107" s="236">
        <v>52.38</v>
      </c>
      <c r="H107" s="237">
        <v>52.38</v>
      </c>
    </row>
    <row r="108" spans="1:8" ht="15.75" customHeight="1">
      <c r="A108" s="234">
        <v>16</v>
      </c>
      <c r="B108" s="265" t="s">
        <v>351</v>
      </c>
      <c r="C108" s="234" t="s">
        <v>248</v>
      </c>
      <c r="D108" s="236">
        <v>3</v>
      </c>
      <c r="E108" s="236">
        <v>10.56</v>
      </c>
      <c r="F108" s="236">
        <v>31.68</v>
      </c>
      <c r="G108" s="236">
        <v>2.64</v>
      </c>
      <c r="H108" s="237">
        <v>2.64</v>
      </c>
    </row>
    <row r="109" spans="1:8" ht="15.75" customHeight="1">
      <c r="A109" s="234">
        <v>17</v>
      </c>
      <c r="B109" s="265" t="s">
        <v>352</v>
      </c>
      <c r="C109" s="234" t="s">
        <v>248</v>
      </c>
      <c r="D109" s="236">
        <v>8</v>
      </c>
      <c r="E109" s="236">
        <v>14.95</v>
      </c>
      <c r="F109" s="236">
        <v>119.6</v>
      </c>
      <c r="G109" s="236">
        <v>9.97</v>
      </c>
      <c r="H109" s="237">
        <v>9.97</v>
      </c>
    </row>
    <row r="110" spans="1:8" ht="27.75" customHeight="1">
      <c r="A110" s="253" t="s">
        <v>259</v>
      </c>
      <c r="B110" s="253"/>
      <c r="C110" s="253"/>
      <c r="D110" s="253"/>
      <c r="E110" s="253"/>
      <c r="F110" s="253"/>
      <c r="G110" s="253"/>
      <c r="H110" s="242">
        <f>SUM(H93:H109)</f>
        <v>425.89000000000004</v>
      </c>
    </row>
    <row r="111" ht="12.75" customHeight="1"/>
    <row r="114" spans="2:8" ht="15.75" customHeight="1">
      <c r="B114" s="246" t="s">
        <v>295</v>
      </c>
      <c r="C114" s="246"/>
      <c r="D114" s="246"/>
      <c r="E114" s="246"/>
      <c r="F114" s="246"/>
      <c r="G114" s="246"/>
      <c r="H114" s="246"/>
    </row>
    <row r="115" ht="12.75" customHeight="1"/>
    <row r="116" spans="1:8" ht="27.75" customHeight="1">
      <c r="A116" s="247" t="s">
        <v>355</v>
      </c>
      <c r="B116" s="247"/>
      <c r="C116" s="247"/>
      <c r="D116" s="247"/>
      <c r="E116" s="247"/>
      <c r="F116" s="247"/>
      <c r="G116" s="247"/>
      <c r="H116" s="247"/>
    </row>
    <row r="117" spans="1:8" ht="90.75" customHeight="1">
      <c r="A117" s="231" t="s">
        <v>246</v>
      </c>
      <c r="B117" s="231" t="s">
        <v>247</v>
      </c>
      <c r="C117" s="231" t="s">
        <v>248</v>
      </c>
      <c r="D117" s="232" t="s">
        <v>261</v>
      </c>
      <c r="E117" s="232" t="s">
        <v>250</v>
      </c>
      <c r="F117" s="232" t="s">
        <v>262</v>
      </c>
      <c r="G117" s="232" t="s">
        <v>263</v>
      </c>
      <c r="H117" s="243" t="s">
        <v>356</v>
      </c>
    </row>
    <row r="118" spans="1:8" ht="15.75" customHeight="1">
      <c r="A118" s="234">
        <v>1</v>
      </c>
      <c r="B118" s="248" t="s">
        <v>357</v>
      </c>
      <c r="C118" s="234" t="s">
        <v>301</v>
      </c>
      <c r="D118" s="236">
        <v>3</v>
      </c>
      <c r="E118" s="236">
        <v>169.86</v>
      </c>
      <c r="F118" s="236">
        <v>509.58</v>
      </c>
      <c r="G118" s="236">
        <v>42.47</v>
      </c>
      <c r="H118" s="237">
        <v>42.47</v>
      </c>
    </row>
    <row r="119" spans="1:8" ht="15.75" customHeight="1">
      <c r="A119" s="234">
        <v>2</v>
      </c>
      <c r="B119" s="248" t="s">
        <v>298</v>
      </c>
      <c r="C119" s="234" t="s">
        <v>248</v>
      </c>
      <c r="D119" s="236">
        <v>12</v>
      </c>
      <c r="E119" s="236">
        <v>1.37</v>
      </c>
      <c r="F119" s="236">
        <v>16.44</v>
      </c>
      <c r="G119" s="236">
        <v>1.37</v>
      </c>
      <c r="H119" s="237">
        <v>1.37</v>
      </c>
    </row>
    <row r="120" spans="1:8" ht="15.75" customHeight="1">
      <c r="A120" s="234">
        <v>3</v>
      </c>
      <c r="B120" s="248" t="s">
        <v>358</v>
      </c>
      <c r="C120" s="234" t="s">
        <v>248</v>
      </c>
      <c r="D120" s="236">
        <v>200</v>
      </c>
      <c r="E120" s="236">
        <v>5.32</v>
      </c>
      <c r="F120" s="236">
        <v>1064</v>
      </c>
      <c r="G120" s="236">
        <v>88.67</v>
      </c>
      <c r="H120" s="237">
        <v>88.67</v>
      </c>
    </row>
    <row r="121" spans="1:8" ht="15.75" customHeight="1">
      <c r="A121" s="234">
        <v>4</v>
      </c>
      <c r="B121" s="248" t="s">
        <v>359</v>
      </c>
      <c r="C121" s="234" t="s">
        <v>248</v>
      </c>
      <c r="D121" s="236">
        <v>2</v>
      </c>
      <c r="E121" s="236">
        <v>20.75</v>
      </c>
      <c r="F121" s="236">
        <v>41.5</v>
      </c>
      <c r="G121" s="236">
        <v>3.46</v>
      </c>
      <c r="H121" s="237">
        <v>3.46</v>
      </c>
    </row>
    <row r="122" spans="1:8" ht="15.75" customHeight="1">
      <c r="A122" s="234">
        <v>5</v>
      </c>
      <c r="B122" s="248" t="s">
        <v>360</v>
      </c>
      <c r="C122" s="234" t="s">
        <v>248</v>
      </c>
      <c r="D122" s="236">
        <v>4</v>
      </c>
      <c r="E122" s="236">
        <v>13.37</v>
      </c>
      <c r="F122" s="236">
        <v>53.48</v>
      </c>
      <c r="G122" s="236">
        <v>4.46</v>
      </c>
      <c r="H122" s="237">
        <v>4.46</v>
      </c>
    </row>
    <row r="123" spans="1:8" ht="15.75" customHeight="1">
      <c r="A123" s="234">
        <v>6</v>
      </c>
      <c r="B123" s="248" t="s">
        <v>361</v>
      </c>
      <c r="C123" s="234" t="s">
        <v>248</v>
      </c>
      <c r="D123" s="236">
        <v>1</v>
      </c>
      <c r="E123" s="236">
        <v>443</v>
      </c>
      <c r="F123" s="236">
        <v>443</v>
      </c>
      <c r="G123" s="236">
        <v>36.92</v>
      </c>
      <c r="H123" s="237">
        <v>36.92</v>
      </c>
    </row>
    <row r="124" spans="1:8" ht="15.75" customHeight="1">
      <c r="A124" s="234">
        <v>7</v>
      </c>
      <c r="B124" s="248" t="s">
        <v>362</v>
      </c>
      <c r="C124" s="234" t="s">
        <v>363</v>
      </c>
      <c r="D124" s="236">
        <v>4</v>
      </c>
      <c r="E124" s="236">
        <v>115.76</v>
      </c>
      <c r="F124" s="236">
        <v>463.04</v>
      </c>
      <c r="G124" s="236">
        <v>38.59</v>
      </c>
      <c r="H124" s="237">
        <v>38.59</v>
      </c>
    </row>
    <row r="125" spans="1:8" ht="15.75" customHeight="1">
      <c r="A125" s="234">
        <v>8</v>
      </c>
      <c r="B125" s="248" t="s">
        <v>364</v>
      </c>
      <c r="C125" s="234" t="s">
        <v>363</v>
      </c>
      <c r="D125" s="236">
        <v>50</v>
      </c>
      <c r="E125" s="236">
        <v>3.4</v>
      </c>
      <c r="F125" s="236">
        <v>170</v>
      </c>
      <c r="G125" s="236">
        <v>14.17</v>
      </c>
      <c r="H125" s="237">
        <v>14.17</v>
      </c>
    </row>
    <row r="126" spans="1:8" ht="15.75" customHeight="1">
      <c r="A126" s="234">
        <v>9</v>
      </c>
      <c r="B126" s="248" t="s">
        <v>365</v>
      </c>
      <c r="C126" s="234" t="s">
        <v>301</v>
      </c>
      <c r="D126" s="236">
        <v>16</v>
      </c>
      <c r="E126" s="236">
        <v>50.02</v>
      </c>
      <c r="F126" s="236">
        <v>800.32</v>
      </c>
      <c r="G126" s="236">
        <v>66.69</v>
      </c>
      <c r="H126" s="237">
        <v>66.69</v>
      </c>
    </row>
    <row r="127" spans="1:8" ht="15.75" customHeight="1">
      <c r="A127" s="234">
        <v>10</v>
      </c>
      <c r="B127" s="248" t="s">
        <v>366</v>
      </c>
      <c r="C127" s="234" t="s">
        <v>367</v>
      </c>
      <c r="D127" s="236">
        <v>30</v>
      </c>
      <c r="E127" s="236">
        <v>2.75</v>
      </c>
      <c r="F127" s="236">
        <v>82.5</v>
      </c>
      <c r="G127" s="236">
        <v>6.88</v>
      </c>
      <c r="H127" s="237">
        <v>6.88</v>
      </c>
    </row>
    <row r="128" spans="1:8" ht="15.75" customHeight="1">
      <c r="A128" s="234">
        <v>11</v>
      </c>
      <c r="B128" s="248" t="s">
        <v>368</v>
      </c>
      <c r="C128" s="234" t="s">
        <v>301</v>
      </c>
      <c r="D128" s="236">
        <v>90</v>
      </c>
      <c r="E128" s="236">
        <v>7.99</v>
      </c>
      <c r="F128" s="236">
        <v>719.1</v>
      </c>
      <c r="G128" s="236">
        <v>59.93</v>
      </c>
      <c r="H128" s="237">
        <v>59.93</v>
      </c>
    </row>
    <row r="129" spans="1:8" ht="15.75" customHeight="1">
      <c r="A129" s="234">
        <v>12</v>
      </c>
      <c r="B129" s="248" t="s">
        <v>369</v>
      </c>
      <c r="C129" s="234" t="s">
        <v>363</v>
      </c>
      <c r="D129" s="236">
        <v>50</v>
      </c>
      <c r="E129" s="236">
        <v>11.53</v>
      </c>
      <c r="F129" s="236">
        <v>576.5</v>
      </c>
      <c r="G129" s="236">
        <v>48.04</v>
      </c>
      <c r="H129" s="237">
        <v>48.04</v>
      </c>
    </row>
    <row r="130" spans="1:8" ht="54.75" customHeight="1">
      <c r="A130" s="234">
        <v>13</v>
      </c>
      <c r="B130" s="265" t="s">
        <v>370</v>
      </c>
      <c r="C130" s="234" t="s">
        <v>301</v>
      </c>
      <c r="D130" s="236">
        <v>2</v>
      </c>
      <c r="E130" s="236">
        <v>124.67</v>
      </c>
      <c r="F130" s="236">
        <v>249.34</v>
      </c>
      <c r="G130" s="236">
        <v>20.78</v>
      </c>
      <c r="H130" s="237">
        <v>20.78</v>
      </c>
    </row>
    <row r="131" spans="1:8" ht="15.75" customHeight="1">
      <c r="A131" s="249">
        <v>14</v>
      </c>
      <c r="B131" s="250" t="s">
        <v>371</v>
      </c>
      <c r="C131" s="249" t="s">
        <v>248</v>
      </c>
      <c r="D131" s="251">
        <v>1</v>
      </c>
      <c r="E131" s="251">
        <v>58.03</v>
      </c>
      <c r="F131" s="251">
        <v>58.03</v>
      </c>
      <c r="G131" s="251">
        <v>4.84</v>
      </c>
      <c r="H131" s="252">
        <v>4.84</v>
      </c>
    </row>
    <row r="132" spans="1:8" ht="15.75" customHeight="1">
      <c r="A132" s="234">
        <v>15</v>
      </c>
      <c r="B132" s="248" t="s">
        <v>307</v>
      </c>
      <c r="C132" s="234" t="s">
        <v>248</v>
      </c>
      <c r="D132" s="236">
        <v>1</v>
      </c>
      <c r="E132" s="236">
        <v>86.05</v>
      </c>
      <c r="F132" s="236">
        <v>86.05</v>
      </c>
      <c r="G132" s="236">
        <v>7.17</v>
      </c>
      <c r="H132" s="237">
        <v>7.17</v>
      </c>
    </row>
    <row r="133" spans="1:8" ht="15.75" customHeight="1">
      <c r="A133" s="234">
        <v>16</v>
      </c>
      <c r="B133" s="248" t="s">
        <v>372</v>
      </c>
      <c r="C133" s="234" t="s">
        <v>248</v>
      </c>
      <c r="D133" s="236">
        <v>1</v>
      </c>
      <c r="E133" s="236">
        <v>44.97</v>
      </c>
      <c r="F133" s="236">
        <v>44.97</v>
      </c>
      <c r="G133" s="236">
        <v>3.75</v>
      </c>
      <c r="H133" s="237">
        <v>3.75</v>
      </c>
    </row>
    <row r="134" spans="1:8" ht="15.75" customHeight="1">
      <c r="A134" s="234">
        <v>17</v>
      </c>
      <c r="B134" s="248" t="s">
        <v>373</v>
      </c>
      <c r="C134" s="234" t="s">
        <v>248</v>
      </c>
      <c r="D134" s="236">
        <v>1</v>
      </c>
      <c r="E134" s="236">
        <v>33.47</v>
      </c>
      <c r="F134" s="236">
        <v>33.47</v>
      </c>
      <c r="G134" s="236">
        <v>2.79</v>
      </c>
      <c r="H134" s="237">
        <v>2.79</v>
      </c>
    </row>
    <row r="135" spans="1:8" ht="15.75" customHeight="1">
      <c r="A135" s="234">
        <v>18</v>
      </c>
      <c r="B135" s="248" t="s">
        <v>306</v>
      </c>
      <c r="C135" s="234" t="s">
        <v>248</v>
      </c>
      <c r="D135" s="236">
        <v>1</v>
      </c>
      <c r="E135" s="236">
        <v>58.15</v>
      </c>
      <c r="F135" s="236">
        <v>58.15</v>
      </c>
      <c r="G135" s="236">
        <v>4.85</v>
      </c>
      <c r="H135" s="237">
        <v>4.85</v>
      </c>
    </row>
    <row r="136" spans="1:8" ht="15.75" customHeight="1">
      <c r="A136" s="234">
        <v>19</v>
      </c>
      <c r="B136" s="248" t="s">
        <v>308</v>
      </c>
      <c r="C136" s="234" t="s">
        <v>248</v>
      </c>
      <c r="D136" s="236">
        <v>1</v>
      </c>
      <c r="E136" s="236">
        <v>34.95</v>
      </c>
      <c r="F136" s="236">
        <v>34.95</v>
      </c>
      <c r="G136" s="236">
        <v>2.91</v>
      </c>
      <c r="H136" s="237">
        <v>2.91</v>
      </c>
    </row>
    <row r="137" spans="1:8" ht="15.75" customHeight="1">
      <c r="A137" s="234">
        <v>20</v>
      </c>
      <c r="B137" s="248" t="s">
        <v>374</v>
      </c>
      <c r="C137" s="234" t="s">
        <v>248</v>
      </c>
      <c r="D137" s="236">
        <v>1</v>
      </c>
      <c r="E137" s="236">
        <v>52.71</v>
      </c>
      <c r="F137" s="236">
        <v>52.71</v>
      </c>
      <c r="G137" s="236">
        <v>4.39</v>
      </c>
      <c r="H137" s="237">
        <v>4.39</v>
      </c>
    </row>
    <row r="138" spans="1:8" ht="15.75" customHeight="1">
      <c r="A138" s="234">
        <v>21</v>
      </c>
      <c r="B138" s="248" t="s">
        <v>311</v>
      </c>
      <c r="C138" s="234" t="s">
        <v>248</v>
      </c>
      <c r="D138" s="236">
        <v>1</v>
      </c>
      <c r="E138" s="236">
        <v>48.6</v>
      </c>
      <c r="F138" s="236">
        <v>48.6</v>
      </c>
      <c r="G138" s="236">
        <v>4.05</v>
      </c>
      <c r="H138" s="237">
        <v>4.05</v>
      </c>
    </row>
    <row r="139" spans="1:8" ht="15.75" customHeight="1">
      <c r="A139" s="234">
        <v>22</v>
      </c>
      <c r="B139" s="248" t="s">
        <v>375</v>
      </c>
      <c r="C139" s="234" t="s">
        <v>248</v>
      </c>
      <c r="D139" s="236">
        <v>1</v>
      </c>
      <c r="E139" s="236">
        <v>92.98</v>
      </c>
      <c r="F139" s="236">
        <v>92.98</v>
      </c>
      <c r="G139" s="236">
        <v>7.75</v>
      </c>
      <c r="H139" s="237">
        <v>7.75</v>
      </c>
    </row>
    <row r="140" spans="1:8" ht="15.75" customHeight="1">
      <c r="A140" s="234">
        <v>23</v>
      </c>
      <c r="B140" s="248" t="s">
        <v>376</v>
      </c>
      <c r="C140" s="234" t="s">
        <v>248</v>
      </c>
      <c r="D140" s="236">
        <v>1</v>
      </c>
      <c r="E140" s="236">
        <v>35.11</v>
      </c>
      <c r="F140" s="236">
        <v>35.11</v>
      </c>
      <c r="G140" s="236">
        <v>2.93</v>
      </c>
      <c r="H140" s="237">
        <v>2.93</v>
      </c>
    </row>
    <row r="141" spans="1:8" ht="15.75" customHeight="1">
      <c r="A141" s="234">
        <v>24</v>
      </c>
      <c r="B141" s="248" t="s">
        <v>377</v>
      </c>
      <c r="C141" s="234" t="s">
        <v>248</v>
      </c>
      <c r="D141" s="236">
        <v>1</v>
      </c>
      <c r="E141" s="236">
        <v>27.48</v>
      </c>
      <c r="F141" s="236">
        <v>27.48</v>
      </c>
      <c r="G141" s="236">
        <v>2.29</v>
      </c>
      <c r="H141" s="237">
        <v>2.29</v>
      </c>
    </row>
    <row r="142" spans="1:8" ht="15.75" customHeight="1">
      <c r="A142" s="234">
        <v>25</v>
      </c>
      <c r="B142" s="248" t="s">
        <v>378</v>
      </c>
      <c r="C142" s="234" t="s">
        <v>248</v>
      </c>
      <c r="D142" s="236">
        <v>1</v>
      </c>
      <c r="E142" s="236">
        <v>37.52</v>
      </c>
      <c r="F142" s="236">
        <v>37.52</v>
      </c>
      <c r="G142" s="236">
        <v>3.13</v>
      </c>
      <c r="H142" s="237">
        <v>3.13</v>
      </c>
    </row>
    <row r="143" spans="1:8" ht="15.75" customHeight="1">
      <c r="A143" s="234">
        <v>26</v>
      </c>
      <c r="B143" s="248" t="s">
        <v>379</v>
      </c>
      <c r="C143" s="234" t="s">
        <v>380</v>
      </c>
      <c r="D143" s="236">
        <v>1</v>
      </c>
      <c r="E143" s="236">
        <v>71.95</v>
      </c>
      <c r="F143" s="236">
        <v>71.95</v>
      </c>
      <c r="G143" s="236">
        <v>6</v>
      </c>
      <c r="H143" s="237">
        <v>6</v>
      </c>
    </row>
    <row r="144" spans="1:8" ht="15.75" customHeight="1">
      <c r="A144" s="234">
        <v>27</v>
      </c>
      <c r="B144" s="248" t="s">
        <v>381</v>
      </c>
      <c r="C144" s="234" t="s">
        <v>248</v>
      </c>
      <c r="D144" s="236">
        <v>1</v>
      </c>
      <c r="E144" s="236">
        <v>347.32</v>
      </c>
      <c r="F144" s="236">
        <v>347.32</v>
      </c>
      <c r="G144" s="236">
        <v>28.94</v>
      </c>
      <c r="H144" s="237">
        <v>28.94</v>
      </c>
    </row>
    <row r="145" spans="1:8" ht="15.75" customHeight="1">
      <c r="A145" s="234">
        <v>28</v>
      </c>
      <c r="B145" s="248" t="s">
        <v>382</v>
      </c>
      <c r="C145" s="234" t="s">
        <v>248</v>
      </c>
      <c r="D145" s="236">
        <v>1</v>
      </c>
      <c r="E145" s="236">
        <v>347.46</v>
      </c>
      <c r="F145" s="236">
        <v>347.46</v>
      </c>
      <c r="G145" s="236">
        <v>28.96</v>
      </c>
      <c r="H145" s="237">
        <v>28.96</v>
      </c>
    </row>
    <row r="146" spans="1:8" ht="15.75" customHeight="1">
      <c r="A146" s="234">
        <v>29</v>
      </c>
      <c r="B146" s="248" t="s">
        <v>383</v>
      </c>
      <c r="C146" s="234" t="s">
        <v>248</v>
      </c>
      <c r="D146" s="236">
        <v>1</v>
      </c>
      <c r="E146" s="236">
        <v>167.96</v>
      </c>
      <c r="F146" s="236">
        <v>167.96</v>
      </c>
      <c r="G146" s="236">
        <v>14</v>
      </c>
      <c r="H146" s="237">
        <v>14</v>
      </c>
    </row>
    <row r="147" spans="1:8" ht="15.75" customHeight="1">
      <c r="A147" s="249">
        <v>30</v>
      </c>
      <c r="B147" s="250" t="s">
        <v>303</v>
      </c>
      <c r="C147" s="249" t="s">
        <v>248</v>
      </c>
      <c r="D147" s="251">
        <v>1</v>
      </c>
      <c r="E147" s="251">
        <v>111.8</v>
      </c>
      <c r="F147" s="251">
        <v>111.8</v>
      </c>
      <c r="G147" s="251">
        <v>9.32</v>
      </c>
      <c r="H147" s="252">
        <v>9.32</v>
      </c>
    </row>
    <row r="148" spans="1:8" ht="15.75" customHeight="1">
      <c r="A148" s="234">
        <v>31</v>
      </c>
      <c r="B148" s="248" t="s">
        <v>384</v>
      </c>
      <c r="C148" s="234" t="s">
        <v>248</v>
      </c>
      <c r="D148" s="236">
        <v>1</v>
      </c>
      <c r="E148" s="236">
        <v>26.12</v>
      </c>
      <c r="F148" s="236">
        <v>26.12</v>
      </c>
      <c r="G148" s="236">
        <v>2.18</v>
      </c>
      <c r="H148" s="237">
        <v>2.18</v>
      </c>
    </row>
    <row r="149" spans="1:8" ht="15.75" customHeight="1">
      <c r="A149" s="234">
        <v>32</v>
      </c>
      <c r="B149" s="265" t="s">
        <v>385</v>
      </c>
      <c r="C149" s="234" t="s">
        <v>248</v>
      </c>
      <c r="D149" s="236">
        <v>1</v>
      </c>
      <c r="E149" s="236">
        <v>561.81</v>
      </c>
      <c r="F149" s="236">
        <v>561.81</v>
      </c>
      <c r="G149" s="236">
        <v>46.82</v>
      </c>
      <c r="H149" s="237">
        <v>46.82</v>
      </c>
    </row>
    <row r="150" spans="1:8" ht="27.75" customHeight="1">
      <c r="A150" s="253" t="s">
        <v>259</v>
      </c>
      <c r="B150" s="253"/>
      <c r="C150" s="253"/>
      <c r="D150" s="253"/>
      <c r="E150" s="253"/>
      <c r="F150" s="253"/>
      <c r="G150" s="253"/>
      <c r="H150" s="242">
        <f>SUM(H118:H149)</f>
        <v>619.5</v>
      </c>
    </row>
    <row r="151" ht="12.75" customHeight="1"/>
    <row r="154" spans="2:8" ht="15.75" customHeight="1">
      <c r="B154" s="246" t="s">
        <v>315</v>
      </c>
      <c r="C154" s="246"/>
      <c r="D154" s="246"/>
      <c r="E154" s="246"/>
      <c r="F154" s="246"/>
      <c r="G154" s="246"/>
      <c r="H154" s="246"/>
    </row>
    <row r="155" ht="12.75" customHeight="1"/>
    <row r="156" spans="1:8" ht="27.75" customHeight="1">
      <c r="A156" s="247" t="s">
        <v>355</v>
      </c>
      <c r="B156" s="247"/>
      <c r="C156" s="247"/>
      <c r="D156" s="247"/>
      <c r="E156" s="247"/>
      <c r="F156" s="247"/>
      <c r="G156" s="247"/>
      <c r="H156" s="247"/>
    </row>
    <row r="157" spans="1:8" ht="97.5" customHeight="1">
      <c r="A157" s="231" t="s">
        <v>246</v>
      </c>
      <c r="B157" s="231" t="s">
        <v>247</v>
      </c>
      <c r="C157" s="231" t="s">
        <v>248</v>
      </c>
      <c r="D157" s="232" t="s">
        <v>261</v>
      </c>
      <c r="E157" s="232" t="s">
        <v>250</v>
      </c>
      <c r="F157" s="232" t="s">
        <v>262</v>
      </c>
      <c r="G157" s="232" t="s">
        <v>263</v>
      </c>
      <c r="H157" s="233" t="s">
        <v>356</v>
      </c>
    </row>
    <row r="158" spans="1:8" ht="15.75" customHeight="1">
      <c r="A158" s="234">
        <v>33</v>
      </c>
      <c r="B158" s="248" t="s">
        <v>386</v>
      </c>
      <c r="C158" s="234" t="s">
        <v>257</v>
      </c>
      <c r="D158" s="236">
        <v>2</v>
      </c>
      <c r="E158" s="236">
        <v>122.73</v>
      </c>
      <c r="F158" s="236">
        <v>245.46</v>
      </c>
      <c r="G158" s="236">
        <v>20.46</v>
      </c>
      <c r="H158" s="237">
        <v>20.46</v>
      </c>
    </row>
    <row r="159" spans="1:8" ht="15.75" customHeight="1">
      <c r="A159" s="234">
        <v>34</v>
      </c>
      <c r="B159" s="248" t="s">
        <v>320</v>
      </c>
      <c r="C159" s="234" t="s">
        <v>248</v>
      </c>
      <c r="D159" s="236">
        <v>2</v>
      </c>
      <c r="E159" s="236">
        <v>20.72</v>
      </c>
      <c r="F159" s="236">
        <v>41.44</v>
      </c>
      <c r="G159" s="236">
        <v>3.45</v>
      </c>
      <c r="H159" s="237">
        <v>3.45</v>
      </c>
    </row>
    <row r="160" spans="1:8" ht="15.75" customHeight="1">
      <c r="A160" s="234">
        <v>35</v>
      </c>
      <c r="B160" s="248" t="s">
        <v>321</v>
      </c>
      <c r="C160" s="234" t="s">
        <v>257</v>
      </c>
      <c r="D160" s="236">
        <v>1</v>
      </c>
      <c r="E160" s="236">
        <v>21.17</v>
      </c>
      <c r="F160" s="236">
        <v>21.17</v>
      </c>
      <c r="G160" s="236">
        <v>1.76</v>
      </c>
      <c r="H160" s="237">
        <v>1.76</v>
      </c>
    </row>
    <row r="161" spans="1:8" ht="15.75" customHeight="1">
      <c r="A161" s="234">
        <v>36</v>
      </c>
      <c r="B161" s="248" t="s">
        <v>322</v>
      </c>
      <c r="C161" s="234" t="s">
        <v>257</v>
      </c>
      <c r="D161" s="236">
        <v>2</v>
      </c>
      <c r="E161" s="236">
        <v>8.1</v>
      </c>
      <c r="F161" s="236">
        <v>16.2</v>
      </c>
      <c r="G161" s="236">
        <v>1.35</v>
      </c>
      <c r="H161" s="237">
        <v>1.35</v>
      </c>
    </row>
    <row r="162" spans="1:8" ht="15.75" customHeight="1">
      <c r="A162" s="234">
        <v>37</v>
      </c>
      <c r="B162" s="248" t="s">
        <v>318</v>
      </c>
      <c r="C162" s="234" t="s">
        <v>248</v>
      </c>
      <c r="D162" s="236">
        <v>2</v>
      </c>
      <c r="E162" s="236">
        <v>6.6</v>
      </c>
      <c r="F162" s="236">
        <v>13.2</v>
      </c>
      <c r="G162" s="236">
        <v>1.1</v>
      </c>
      <c r="H162" s="237">
        <v>1.1</v>
      </c>
    </row>
    <row r="163" spans="1:8" ht="15.75" customHeight="1">
      <c r="A163" s="234">
        <v>38</v>
      </c>
      <c r="B163" s="248" t="s">
        <v>387</v>
      </c>
      <c r="C163" s="234" t="s">
        <v>257</v>
      </c>
      <c r="D163" s="236">
        <v>2</v>
      </c>
      <c r="E163" s="236">
        <v>3.95</v>
      </c>
      <c r="F163" s="236">
        <v>7.9</v>
      </c>
      <c r="G163" s="236">
        <v>0.66</v>
      </c>
      <c r="H163" s="237">
        <v>0.66</v>
      </c>
    </row>
    <row r="164" spans="1:8" ht="15.75" customHeight="1">
      <c r="A164" s="234">
        <v>39</v>
      </c>
      <c r="B164" s="248" t="s">
        <v>388</v>
      </c>
      <c r="C164" s="234" t="s">
        <v>257</v>
      </c>
      <c r="D164" s="236">
        <v>24</v>
      </c>
      <c r="E164" s="236">
        <v>5.2</v>
      </c>
      <c r="F164" s="236">
        <v>124.8</v>
      </c>
      <c r="G164" s="236">
        <v>10.4</v>
      </c>
      <c r="H164" s="237">
        <v>10.4</v>
      </c>
    </row>
    <row r="165" spans="1:8" ht="15.75" customHeight="1">
      <c r="A165" s="234">
        <v>40</v>
      </c>
      <c r="B165" s="248" t="s">
        <v>389</v>
      </c>
      <c r="C165" s="234" t="s">
        <v>248</v>
      </c>
      <c r="D165" s="236">
        <v>2</v>
      </c>
      <c r="E165" s="236">
        <v>34.36</v>
      </c>
      <c r="F165" s="236">
        <v>68.72</v>
      </c>
      <c r="G165" s="236">
        <v>5.73</v>
      </c>
      <c r="H165" s="237">
        <v>5.73</v>
      </c>
    </row>
    <row r="166" spans="1:8" ht="15.75" customHeight="1">
      <c r="A166" s="234">
        <v>41</v>
      </c>
      <c r="B166" s="248" t="s">
        <v>390</v>
      </c>
      <c r="C166" s="234" t="s">
        <v>257</v>
      </c>
      <c r="D166" s="236">
        <v>2</v>
      </c>
      <c r="E166" s="236">
        <v>66.81</v>
      </c>
      <c r="F166" s="236">
        <v>133.62</v>
      </c>
      <c r="G166" s="236">
        <v>11.14</v>
      </c>
      <c r="H166" s="237">
        <v>11.14</v>
      </c>
    </row>
    <row r="167" spans="1:8" ht="15.75" customHeight="1">
      <c r="A167" s="234">
        <v>42</v>
      </c>
      <c r="B167" s="248" t="s">
        <v>391</v>
      </c>
      <c r="C167" s="234" t="s">
        <v>248</v>
      </c>
      <c r="D167" s="236">
        <v>1</v>
      </c>
      <c r="E167" s="236">
        <v>160.27</v>
      </c>
      <c r="F167" s="236">
        <v>160.27</v>
      </c>
      <c r="G167" s="236">
        <v>13.36</v>
      </c>
      <c r="H167" s="237">
        <v>13.36</v>
      </c>
    </row>
    <row r="168" spans="1:8" ht="29.25" customHeight="1">
      <c r="A168" s="255" t="s">
        <v>259</v>
      </c>
      <c r="B168" s="255"/>
      <c r="C168" s="255"/>
      <c r="D168" s="255"/>
      <c r="E168" s="255"/>
      <c r="F168" s="255"/>
      <c r="G168" s="255"/>
      <c r="H168" s="242">
        <f>SUM(H158:H167)</f>
        <v>69.41</v>
      </c>
    </row>
    <row r="169" ht="12.75" customHeight="1"/>
    <row r="172" spans="2:8" ht="15.75" customHeight="1">
      <c r="B172" s="246" t="s">
        <v>392</v>
      </c>
      <c r="C172" s="246"/>
      <c r="D172" s="246"/>
      <c r="E172" s="246"/>
      <c r="F172" s="246"/>
      <c r="G172" s="246"/>
      <c r="H172" s="246"/>
    </row>
    <row r="173" ht="12.75" customHeight="1"/>
    <row r="174" spans="1:8" ht="92.25" customHeight="1">
      <c r="A174" s="256" t="s">
        <v>246</v>
      </c>
      <c r="B174" s="256" t="s">
        <v>247</v>
      </c>
      <c r="C174" s="256" t="s">
        <v>248</v>
      </c>
      <c r="D174" s="257" t="s">
        <v>261</v>
      </c>
      <c r="E174" s="257" t="s">
        <v>250</v>
      </c>
      <c r="F174" s="257" t="s">
        <v>262</v>
      </c>
      <c r="G174" s="257" t="s">
        <v>324</v>
      </c>
      <c r="H174" s="258" t="s">
        <v>356</v>
      </c>
    </row>
    <row r="175" spans="1:8" ht="15.75" customHeight="1">
      <c r="A175" s="234">
        <v>43</v>
      </c>
      <c r="B175" s="248" t="s">
        <v>393</v>
      </c>
      <c r="C175" s="234" t="s">
        <v>248</v>
      </c>
      <c r="D175" s="236">
        <v>1</v>
      </c>
      <c r="E175" s="236">
        <v>991.38</v>
      </c>
      <c r="F175" s="236">
        <v>991.38</v>
      </c>
      <c r="G175" s="236">
        <v>8.26</v>
      </c>
      <c r="H175" s="237">
        <v>8.26</v>
      </c>
    </row>
    <row r="176" spans="1:8" ht="15.75" customHeight="1">
      <c r="A176" s="234">
        <v>44</v>
      </c>
      <c r="B176" s="259" t="s">
        <v>325</v>
      </c>
      <c r="C176" s="234" t="s">
        <v>248</v>
      </c>
      <c r="D176" s="236">
        <v>1</v>
      </c>
      <c r="E176" s="236">
        <v>273.87</v>
      </c>
      <c r="F176" s="236">
        <v>273.87</v>
      </c>
      <c r="G176" s="236">
        <v>2.28</v>
      </c>
      <c r="H176" s="237">
        <v>2.28</v>
      </c>
    </row>
    <row r="177" spans="1:8" ht="27.75" customHeight="1">
      <c r="A177" s="260" t="s">
        <v>394</v>
      </c>
      <c r="B177" s="260"/>
      <c r="C177" s="260"/>
      <c r="D177" s="260"/>
      <c r="E177" s="260"/>
      <c r="F177" s="260"/>
      <c r="G177" s="260"/>
      <c r="H177" s="242">
        <f>H175+H176</f>
        <v>10.54</v>
      </c>
    </row>
    <row r="178" spans="1:8" ht="27.75" customHeight="1">
      <c r="A178" s="260" t="s">
        <v>327</v>
      </c>
      <c r="B178" s="260"/>
      <c r="C178" s="260"/>
      <c r="D178" s="260"/>
      <c r="E178" s="260"/>
      <c r="F178" s="260"/>
      <c r="G178" s="260"/>
      <c r="H178" s="242">
        <f>H177</f>
        <v>10.54</v>
      </c>
    </row>
    <row r="179" ht="12.75" customHeight="1"/>
    <row r="181" spans="2:8" ht="15.75" customHeight="1">
      <c r="B181" s="262" t="s">
        <v>328</v>
      </c>
      <c r="C181" s="262"/>
      <c r="D181" s="262"/>
      <c r="E181" s="262"/>
      <c r="F181" s="262"/>
      <c r="G181" s="262"/>
      <c r="H181" s="262"/>
    </row>
    <row r="182" spans="2:8" ht="15.75" customHeight="1">
      <c r="B182" s="262"/>
      <c r="C182" s="262"/>
      <c r="D182" s="262"/>
      <c r="E182" s="262"/>
      <c r="F182" s="262"/>
      <c r="G182" s="262"/>
      <c r="H182" s="262"/>
    </row>
    <row r="183" ht="12.75" customHeight="1"/>
    <row r="186" spans="2:8" ht="15.75" customHeight="1">
      <c r="B186" s="246" t="s">
        <v>295</v>
      </c>
      <c r="C186" s="246"/>
      <c r="D186" s="246"/>
      <c r="E186" s="246"/>
      <c r="F186" s="246"/>
      <c r="G186" s="246"/>
      <c r="H186" s="246"/>
    </row>
    <row r="187" ht="12.75" customHeight="1"/>
    <row r="188" spans="1:8" ht="27.75" customHeight="1">
      <c r="A188" s="247" t="s">
        <v>395</v>
      </c>
      <c r="B188" s="247"/>
      <c r="C188" s="247"/>
      <c r="D188" s="247"/>
      <c r="E188" s="247"/>
      <c r="F188" s="247"/>
      <c r="G188" s="247"/>
      <c r="H188" s="247"/>
    </row>
    <row r="189" spans="1:8" ht="93.75" customHeight="1">
      <c r="A189" s="231" t="s">
        <v>246</v>
      </c>
      <c r="B189" s="231" t="s">
        <v>247</v>
      </c>
      <c r="C189" s="231" t="s">
        <v>248</v>
      </c>
      <c r="D189" s="232" t="s">
        <v>261</v>
      </c>
      <c r="E189" s="232" t="s">
        <v>250</v>
      </c>
      <c r="F189" s="232" t="s">
        <v>262</v>
      </c>
      <c r="G189" s="232" t="s">
        <v>263</v>
      </c>
      <c r="H189" s="233" t="s">
        <v>396</v>
      </c>
    </row>
    <row r="190" spans="1:8" ht="15.75" customHeight="1">
      <c r="A190" s="234">
        <v>1</v>
      </c>
      <c r="B190" s="248" t="s">
        <v>397</v>
      </c>
      <c r="C190" s="234" t="s">
        <v>248</v>
      </c>
      <c r="D190" s="236">
        <v>12</v>
      </c>
      <c r="E190" s="236">
        <v>58.03</v>
      </c>
      <c r="F190" s="236">
        <v>696.36</v>
      </c>
      <c r="G190" s="236">
        <v>58.03</v>
      </c>
      <c r="H190" s="237">
        <v>19.34</v>
      </c>
    </row>
    <row r="191" spans="1:8" ht="15.75" customHeight="1">
      <c r="A191" s="234">
        <v>2</v>
      </c>
      <c r="B191" s="248" t="s">
        <v>398</v>
      </c>
      <c r="C191" s="234" t="s">
        <v>248</v>
      </c>
      <c r="D191" s="236">
        <v>12</v>
      </c>
      <c r="E191" s="236">
        <v>36.76</v>
      </c>
      <c r="F191" s="236">
        <v>441.12</v>
      </c>
      <c r="G191" s="236">
        <v>36.76</v>
      </c>
      <c r="H191" s="237">
        <v>12.25</v>
      </c>
    </row>
    <row r="192" spans="1:8" ht="15.75" customHeight="1">
      <c r="A192" s="234">
        <v>3</v>
      </c>
      <c r="B192" s="248" t="s">
        <v>399</v>
      </c>
      <c r="C192" s="234" t="s">
        <v>248</v>
      </c>
      <c r="D192" s="236">
        <v>12</v>
      </c>
      <c r="E192" s="236">
        <v>36.76</v>
      </c>
      <c r="F192" s="236">
        <v>441.12</v>
      </c>
      <c r="G192" s="236">
        <v>36.76</v>
      </c>
      <c r="H192" s="237">
        <v>12.25</v>
      </c>
    </row>
    <row r="193" spans="1:8" ht="15.75" customHeight="1">
      <c r="A193" s="234">
        <v>4</v>
      </c>
      <c r="B193" s="248" t="s">
        <v>310</v>
      </c>
      <c r="C193" s="234" t="s">
        <v>248</v>
      </c>
      <c r="D193" s="236">
        <v>3</v>
      </c>
      <c r="E193" s="236">
        <v>47.16</v>
      </c>
      <c r="F193" s="236">
        <v>141.48</v>
      </c>
      <c r="G193" s="236">
        <v>11.79</v>
      </c>
      <c r="H193" s="237">
        <v>3.93</v>
      </c>
    </row>
    <row r="194" spans="1:8" ht="29.25" customHeight="1">
      <c r="A194" s="255" t="s">
        <v>259</v>
      </c>
      <c r="B194" s="255"/>
      <c r="C194" s="255"/>
      <c r="D194" s="255"/>
      <c r="E194" s="255"/>
      <c r="F194" s="255"/>
      <c r="G194" s="255"/>
      <c r="H194" s="242">
        <f>SUM(H190:H193)</f>
        <v>47.77</v>
      </c>
    </row>
    <row r="195" ht="12.75" customHeight="1"/>
    <row r="198" spans="2:8" ht="15.75" customHeight="1">
      <c r="B198" s="246" t="s">
        <v>315</v>
      </c>
      <c r="C198" s="246"/>
      <c r="D198" s="246"/>
      <c r="E198" s="246"/>
      <c r="F198" s="246"/>
      <c r="G198" s="246"/>
      <c r="H198" s="246"/>
    </row>
    <row r="199" ht="12.75" customHeight="1"/>
    <row r="200" spans="1:8" ht="27.75" customHeight="1">
      <c r="A200" s="247" t="s">
        <v>395</v>
      </c>
      <c r="B200" s="247"/>
      <c r="C200" s="247"/>
      <c r="D200" s="247"/>
      <c r="E200" s="247"/>
      <c r="F200" s="247"/>
      <c r="G200" s="247"/>
      <c r="H200" s="247"/>
    </row>
    <row r="201" spans="1:8" ht="80.25" customHeight="1">
      <c r="A201" s="231" t="s">
        <v>246</v>
      </c>
      <c r="B201" s="231" t="s">
        <v>247</v>
      </c>
      <c r="C201" s="231" t="s">
        <v>248</v>
      </c>
      <c r="D201" s="232" t="s">
        <v>261</v>
      </c>
      <c r="E201" s="232" t="s">
        <v>250</v>
      </c>
      <c r="F201" s="232" t="s">
        <v>262</v>
      </c>
      <c r="G201" s="232" t="s">
        <v>263</v>
      </c>
      <c r="H201" s="243" t="s">
        <v>396</v>
      </c>
    </row>
    <row r="202" spans="1:8" ht="15.75" customHeight="1">
      <c r="A202" s="234">
        <v>5</v>
      </c>
      <c r="B202" s="248" t="s">
        <v>400</v>
      </c>
      <c r="C202" s="234" t="s">
        <v>248</v>
      </c>
      <c r="D202" s="236">
        <v>6</v>
      </c>
      <c r="E202" s="236">
        <v>46.22</v>
      </c>
      <c r="F202" s="236">
        <v>277.32</v>
      </c>
      <c r="G202" s="236">
        <v>23.11</v>
      </c>
      <c r="H202" s="237">
        <v>7.7</v>
      </c>
    </row>
    <row r="203" spans="1:8" ht="15.75" customHeight="1">
      <c r="A203" s="234">
        <v>6</v>
      </c>
      <c r="B203" s="248" t="s">
        <v>401</v>
      </c>
      <c r="C203" s="234" t="s">
        <v>257</v>
      </c>
      <c r="D203" s="236">
        <v>6</v>
      </c>
      <c r="E203" s="236">
        <v>79.99</v>
      </c>
      <c r="F203" s="236">
        <v>479.94</v>
      </c>
      <c r="G203" s="236">
        <v>40</v>
      </c>
      <c r="H203" s="237">
        <v>13.33</v>
      </c>
    </row>
    <row r="204" spans="1:8" ht="15.75" customHeight="1">
      <c r="A204" s="234">
        <v>7</v>
      </c>
      <c r="B204" s="248" t="s">
        <v>402</v>
      </c>
      <c r="C204" s="234" t="s">
        <v>257</v>
      </c>
      <c r="D204" s="236">
        <v>6</v>
      </c>
      <c r="E204" s="236">
        <v>8.1</v>
      </c>
      <c r="F204" s="236">
        <v>48.6</v>
      </c>
      <c r="G204" s="236">
        <v>4.05</v>
      </c>
      <c r="H204" s="237">
        <v>1.35</v>
      </c>
    </row>
    <row r="205" spans="1:8" ht="15.75" customHeight="1">
      <c r="A205" s="234">
        <v>8</v>
      </c>
      <c r="B205" s="248" t="s">
        <v>403</v>
      </c>
      <c r="C205" s="234" t="s">
        <v>257</v>
      </c>
      <c r="D205" s="236">
        <v>6</v>
      </c>
      <c r="E205" s="236">
        <v>66.81</v>
      </c>
      <c r="F205" s="236">
        <v>400.86</v>
      </c>
      <c r="G205" s="236">
        <v>33.41</v>
      </c>
      <c r="H205" s="237">
        <v>11.14</v>
      </c>
    </row>
    <row r="206" spans="1:8" ht="29.25" customHeight="1">
      <c r="A206" s="255" t="s">
        <v>259</v>
      </c>
      <c r="B206" s="255"/>
      <c r="C206" s="255"/>
      <c r="D206" s="255"/>
      <c r="E206" s="255"/>
      <c r="F206" s="255"/>
      <c r="G206" s="255"/>
      <c r="H206" s="242">
        <f>SUM(H202:H205)</f>
        <v>33.52</v>
      </c>
    </row>
    <row r="207" ht="12.75" customHeight="1"/>
    <row r="211" ht="15.75" customHeight="1"/>
  </sheetData>
  <sheetProtection selectLockedCells="1" selectUnlockedCells="1"/>
  <mergeCells count="34">
    <mergeCell ref="B2:D2"/>
    <mergeCell ref="B3:D3"/>
    <mergeCell ref="B15:H15"/>
    <mergeCell ref="A17:H17"/>
    <mergeCell ref="A33:G33"/>
    <mergeCell ref="B37:H37"/>
    <mergeCell ref="A39:H39"/>
    <mergeCell ref="A47:G47"/>
    <mergeCell ref="B51:H51"/>
    <mergeCell ref="A55:G55"/>
    <mergeCell ref="A56:G56"/>
    <mergeCell ref="B59:H60"/>
    <mergeCell ref="B64:H64"/>
    <mergeCell ref="A66:H66"/>
    <mergeCell ref="A85:G85"/>
    <mergeCell ref="B89:H89"/>
    <mergeCell ref="A91:H91"/>
    <mergeCell ref="A110:G110"/>
    <mergeCell ref="B114:H114"/>
    <mergeCell ref="A116:H116"/>
    <mergeCell ref="A150:G150"/>
    <mergeCell ref="B154:H154"/>
    <mergeCell ref="A156:H156"/>
    <mergeCell ref="A168:G168"/>
    <mergeCell ref="B172:H172"/>
    <mergeCell ref="A177:G177"/>
    <mergeCell ref="A178:G178"/>
    <mergeCell ref="B181:H182"/>
    <mergeCell ref="B186:H186"/>
    <mergeCell ref="A188:H188"/>
    <mergeCell ref="A194:G194"/>
    <mergeCell ref="B198:H198"/>
    <mergeCell ref="A200:H200"/>
    <mergeCell ref="A206:G206"/>
  </mergeCells>
  <printOptions/>
  <pageMargins left="0.7875" right="0.7875" top="1.025" bottom="1.025" header="0.7875" footer="0.7875"/>
  <pageSetup horizontalDpi="300" verticalDpi="300" orientation="portrait" paperSize="9"/>
  <headerFooter alignWithMargins="0">
    <oddHeader>&amp;C&amp;10ffffff&amp;A</oddHeader>
    <oddFooter>&amp;C&amp;10ffffffPágina &amp;P</oddFooter>
  </headerFooter>
</worksheet>
</file>

<file path=xl/worksheets/sheet12.xml><?xml version="1.0" encoding="utf-8"?>
<worksheet xmlns="http://schemas.openxmlformats.org/spreadsheetml/2006/main" xmlns:r="http://schemas.openxmlformats.org/officeDocument/2006/relationships">
  <sheetPr>
    <tabColor indexed="50"/>
  </sheetPr>
  <dimension ref="A1:K190"/>
  <sheetViews>
    <sheetView view="pageBreakPreview" zoomScaleNormal="65" zoomScaleSheetLayoutView="100" workbookViewId="0" topLeftCell="A183">
      <selection activeCell="A1" sqref="A1"/>
    </sheetView>
  </sheetViews>
  <sheetFormatPr defaultColWidth="9.00390625" defaultRowHeight="14.25" customHeight="1"/>
  <cols>
    <col min="1" max="1" width="9.25390625" style="43" customWidth="1"/>
    <col min="2" max="2" width="20.25390625" style="43" customWidth="1"/>
    <col min="3" max="3" width="10.125" style="43" customWidth="1"/>
    <col min="4" max="4" width="5.875" style="43" customWidth="1"/>
    <col min="5" max="5" width="9.75390625" style="43" customWidth="1"/>
    <col min="6" max="6" width="31.25390625" style="43" customWidth="1"/>
    <col min="7" max="7" width="18.625" style="43" customWidth="1"/>
    <col min="8" max="8" width="10.25390625" style="44" customWidth="1"/>
    <col min="9" max="9" width="15.25390625" style="43" customWidth="1"/>
    <col min="10" max="10" width="12.75390625" style="43" customWidth="1"/>
    <col min="11" max="64" width="10.25390625" style="43" customWidth="1"/>
    <col min="65" max="16384" width="9.75390625" style="0" customWidth="1"/>
  </cols>
  <sheetData>
    <row r="1" spans="1:11" ht="14.25" customHeight="1">
      <c r="A1" s="45" t="s">
        <v>35</v>
      </c>
      <c r="B1" s="45"/>
      <c r="C1" s="45"/>
      <c r="D1" s="45"/>
      <c r="E1" s="45"/>
      <c r="F1" s="45"/>
      <c r="G1" s="45"/>
      <c r="H1" s="46"/>
      <c r="I1" s="47"/>
      <c r="J1" s="47"/>
      <c r="K1" s="47"/>
    </row>
    <row r="2" spans="1:11" ht="14.25" customHeight="1">
      <c r="A2" s="45"/>
      <c r="B2" s="45"/>
      <c r="C2" s="45"/>
      <c r="D2" s="45"/>
      <c r="E2" s="45"/>
      <c r="F2" s="45"/>
      <c r="G2" s="45"/>
      <c r="H2" s="46"/>
      <c r="I2" s="47"/>
      <c r="J2" s="47"/>
      <c r="K2" s="47"/>
    </row>
    <row r="3" spans="1:11" ht="14.25" customHeight="1">
      <c r="A3" s="48"/>
      <c r="B3" s="48"/>
      <c r="C3" s="48"/>
      <c r="D3" s="48"/>
      <c r="E3" s="48"/>
      <c r="F3" s="48"/>
      <c r="G3" s="48"/>
      <c r="H3" s="46"/>
      <c r="I3" s="47"/>
      <c r="J3" s="47"/>
      <c r="K3" s="47"/>
    </row>
    <row r="4" spans="1:11" ht="14.25" customHeight="1">
      <c r="A4" s="45" t="s">
        <v>36</v>
      </c>
      <c r="B4" s="45"/>
      <c r="C4" s="45"/>
      <c r="D4" s="45"/>
      <c r="E4" s="45"/>
      <c r="F4" s="45"/>
      <c r="G4" s="45"/>
      <c r="H4" s="46"/>
      <c r="I4" s="47"/>
      <c r="J4" s="47"/>
      <c r="K4" s="47"/>
    </row>
    <row r="5" spans="1:11" ht="14.25" customHeight="1">
      <c r="A5" s="49"/>
      <c r="B5" s="49"/>
      <c r="C5" s="49"/>
      <c r="D5" s="49"/>
      <c r="E5" s="49"/>
      <c r="F5" s="49"/>
      <c r="G5" s="49"/>
      <c r="H5" s="46"/>
      <c r="I5" s="47"/>
      <c r="J5" s="47"/>
      <c r="K5" s="47"/>
    </row>
    <row r="6" spans="1:11" ht="13.5" customHeight="1">
      <c r="A6" s="50" t="s">
        <v>37</v>
      </c>
      <c r="B6" s="50"/>
      <c r="C6" s="50"/>
      <c r="D6" s="50"/>
      <c r="E6" s="50"/>
      <c r="F6" s="50"/>
      <c r="G6" s="50"/>
      <c r="H6" s="46"/>
      <c r="I6" s="47"/>
      <c r="J6" s="47"/>
      <c r="K6" s="47"/>
    </row>
    <row r="7" spans="1:11" ht="13.5" customHeight="1">
      <c r="A7" s="51" t="s">
        <v>38</v>
      </c>
      <c r="B7" s="51"/>
      <c r="C7" s="51"/>
      <c r="D7" s="51"/>
      <c r="E7" s="51"/>
      <c r="F7" s="51"/>
      <c r="G7" s="51"/>
      <c r="H7" s="46"/>
      <c r="I7" s="47"/>
      <c r="J7" s="47"/>
      <c r="K7" s="47"/>
    </row>
    <row r="8" spans="1:11" ht="13.5" customHeight="1">
      <c r="A8" s="52" t="s">
        <v>39</v>
      </c>
      <c r="B8" s="52"/>
      <c r="C8" s="52"/>
      <c r="D8" s="52"/>
      <c r="E8" s="52"/>
      <c r="F8" s="53"/>
      <c r="G8" s="53"/>
      <c r="H8" s="46"/>
      <c r="I8" s="47"/>
      <c r="J8" s="47"/>
      <c r="K8" s="47"/>
    </row>
    <row r="9" spans="1:11" ht="14.25" customHeight="1">
      <c r="A9" s="54"/>
      <c r="B9" s="54"/>
      <c r="C9" s="54"/>
      <c r="D9" s="54"/>
      <c r="E9" s="54"/>
      <c r="F9" s="53"/>
      <c r="G9" s="53"/>
      <c r="H9" s="46"/>
      <c r="I9" s="47"/>
      <c r="J9" s="47"/>
      <c r="K9" s="47"/>
    </row>
    <row r="10" spans="1:11" ht="14.25" customHeight="1">
      <c r="A10" s="45" t="s">
        <v>40</v>
      </c>
      <c r="B10" s="45"/>
      <c r="C10" s="45"/>
      <c r="D10" s="45"/>
      <c r="E10" s="45"/>
      <c r="F10" s="45"/>
      <c r="G10" s="45"/>
      <c r="H10" s="46"/>
      <c r="I10" s="47"/>
      <c r="J10" s="47"/>
      <c r="K10" s="47"/>
    </row>
    <row r="11" spans="1:11" ht="14.25" customHeight="1">
      <c r="A11" s="55"/>
      <c r="B11" s="55"/>
      <c r="C11" s="55"/>
      <c r="D11" s="55"/>
      <c r="E11" s="55"/>
      <c r="F11" s="55"/>
      <c r="G11" s="55"/>
      <c r="H11" s="46"/>
      <c r="I11" s="47"/>
      <c r="J11" s="47"/>
      <c r="K11" s="47"/>
    </row>
    <row r="12" spans="1:11" ht="13.5" customHeight="1">
      <c r="A12" s="56" t="s">
        <v>41</v>
      </c>
      <c r="B12" s="57" t="s">
        <v>42</v>
      </c>
      <c r="C12" s="57"/>
      <c r="D12" s="57"/>
      <c r="E12" s="57"/>
      <c r="F12" s="58" t="s">
        <v>43</v>
      </c>
      <c r="G12" s="58"/>
      <c r="H12" s="46"/>
      <c r="I12" s="47"/>
      <c r="J12" s="47"/>
      <c r="K12" s="47"/>
    </row>
    <row r="13" spans="1:11" ht="15.75" customHeight="1">
      <c r="A13" s="56" t="s">
        <v>44</v>
      </c>
      <c r="B13" s="57" t="s">
        <v>45</v>
      </c>
      <c r="C13" s="57"/>
      <c r="D13" s="57"/>
      <c r="E13" s="57"/>
      <c r="F13" s="59" t="s">
        <v>46</v>
      </c>
      <c r="G13" s="59"/>
      <c r="H13" s="46"/>
      <c r="I13" s="47"/>
      <c r="J13" s="47"/>
      <c r="K13" s="47"/>
    </row>
    <row r="14" spans="1:11" ht="27.75" customHeight="1">
      <c r="A14" s="56" t="s">
        <v>47</v>
      </c>
      <c r="B14" s="57" t="s">
        <v>48</v>
      </c>
      <c r="C14" s="57"/>
      <c r="D14" s="57"/>
      <c r="E14" s="57"/>
      <c r="F14" s="60" t="s">
        <v>217</v>
      </c>
      <c r="G14" s="60"/>
      <c r="H14" s="46"/>
      <c r="I14" s="47"/>
      <c r="J14" s="47"/>
      <c r="K14" s="47"/>
    </row>
    <row r="15" spans="1:11" ht="13.5" customHeight="1">
      <c r="A15" s="56" t="s">
        <v>50</v>
      </c>
      <c r="B15" s="61" t="s">
        <v>51</v>
      </c>
      <c r="C15" s="61"/>
      <c r="D15" s="61"/>
      <c r="E15" s="61"/>
      <c r="F15" s="62">
        <v>12</v>
      </c>
      <c r="G15" s="62"/>
      <c r="H15" s="46"/>
      <c r="I15" s="47"/>
      <c r="J15" s="47"/>
      <c r="K15" s="47"/>
    </row>
    <row r="16" spans="1:11" ht="14.25" customHeight="1">
      <c r="A16" s="45" t="s">
        <v>52</v>
      </c>
      <c r="B16" s="45"/>
      <c r="C16" s="45"/>
      <c r="D16" s="45"/>
      <c r="E16" s="45"/>
      <c r="F16" s="45"/>
      <c r="G16" s="45"/>
      <c r="H16" s="46"/>
      <c r="I16" s="47"/>
      <c r="J16" s="47"/>
      <c r="K16" s="47"/>
    </row>
    <row r="17" spans="1:11" ht="14.25" customHeight="1">
      <c r="A17" s="45"/>
      <c r="B17" s="45"/>
      <c r="C17" s="45"/>
      <c r="D17" s="45"/>
      <c r="E17" s="45"/>
      <c r="F17" s="45"/>
      <c r="G17" s="45"/>
      <c r="H17" s="46"/>
      <c r="I17" s="47"/>
      <c r="J17" s="47"/>
      <c r="K17" s="47"/>
    </row>
    <row r="18" spans="1:11" ht="14.25" customHeight="1">
      <c r="A18" s="45"/>
      <c r="B18" s="45"/>
      <c r="C18" s="45"/>
      <c r="D18" s="45"/>
      <c r="E18" s="45"/>
      <c r="F18" s="45"/>
      <c r="G18" s="45"/>
      <c r="H18" s="46"/>
      <c r="I18" s="47"/>
      <c r="J18" s="47"/>
      <c r="K18" s="47"/>
    </row>
    <row r="19" spans="1:11" ht="25.5" customHeight="1">
      <c r="A19" s="63" t="s">
        <v>53</v>
      </c>
      <c r="B19" s="64" t="s">
        <v>54</v>
      </c>
      <c r="C19" s="64"/>
      <c r="D19" s="64"/>
      <c r="E19" s="64"/>
      <c r="F19" s="64" t="s">
        <v>55</v>
      </c>
      <c r="G19" s="64"/>
      <c r="H19" s="46"/>
      <c r="I19" s="47"/>
      <c r="J19" s="47"/>
      <c r="K19" s="47"/>
    </row>
    <row r="20" spans="1:11" ht="46.5" customHeight="1">
      <c r="A20" s="56" t="s">
        <v>56</v>
      </c>
      <c r="B20" s="65" t="s">
        <v>404</v>
      </c>
      <c r="C20" s="65"/>
      <c r="D20" s="65"/>
      <c r="E20" s="65"/>
      <c r="F20" s="65">
        <v>96</v>
      </c>
      <c r="G20" s="65"/>
      <c r="H20" s="46"/>
      <c r="I20" s="47"/>
      <c r="J20" s="47"/>
      <c r="K20" s="47"/>
    </row>
    <row r="21" spans="1:11" ht="14.25" customHeight="1">
      <c r="A21" s="66"/>
      <c r="B21" s="66"/>
      <c r="C21" s="66"/>
      <c r="D21" s="66"/>
      <c r="E21" s="66"/>
      <c r="F21" s="66"/>
      <c r="G21" s="66"/>
      <c r="H21" s="46"/>
      <c r="I21" s="47"/>
      <c r="J21" s="47"/>
      <c r="K21" s="47"/>
    </row>
    <row r="22" spans="1:11" ht="13.5" customHeight="1">
      <c r="A22" s="67" t="s">
        <v>59</v>
      </c>
      <c r="B22" s="67"/>
      <c r="C22" s="67"/>
      <c r="D22" s="67"/>
      <c r="E22" s="67"/>
      <c r="F22" s="67"/>
      <c r="G22" s="67"/>
      <c r="H22" s="46"/>
      <c r="I22" s="47"/>
      <c r="J22" s="47"/>
      <c r="K22" s="47"/>
    </row>
    <row r="23" spans="1:11" ht="14.25" customHeight="1">
      <c r="A23" s="67"/>
      <c r="B23" s="67"/>
      <c r="C23" s="67"/>
      <c r="D23" s="67"/>
      <c r="E23" s="67"/>
      <c r="F23" s="67"/>
      <c r="G23" s="67"/>
      <c r="H23" s="46"/>
      <c r="I23" s="47"/>
      <c r="J23" s="47"/>
      <c r="K23" s="47"/>
    </row>
    <row r="24" spans="1:11" ht="14.25" customHeight="1">
      <c r="A24" s="67" t="s">
        <v>60</v>
      </c>
      <c r="B24" s="67"/>
      <c r="C24" s="67"/>
      <c r="D24" s="67"/>
      <c r="E24" s="67"/>
      <c r="F24" s="67"/>
      <c r="G24" s="67"/>
      <c r="H24" s="46"/>
      <c r="I24" s="47"/>
      <c r="J24" s="47"/>
      <c r="K24" s="47"/>
    </row>
    <row r="25" spans="1:11" ht="14.25" customHeight="1">
      <c r="A25" s="67"/>
      <c r="B25" s="67"/>
      <c r="C25" s="67"/>
      <c r="D25" s="67"/>
      <c r="E25" s="67"/>
      <c r="F25" s="67"/>
      <c r="G25" s="67"/>
      <c r="H25" s="46"/>
      <c r="I25" s="47"/>
      <c r="J25" s="47"/>
      <c r="K25" s="47"/>
    </row>
    <row r="26" spans="1:11" ht="14.25" customHeight="1">
      <c r="A26" s="68"/>
      <c r="B26" s="68"/>
      <c r="C26" s="68"/>
      <c r="D26" s="68"/>
      <c r="E26" s="68"/>
      <c r="F26" s="68"/>
      <c r="G26" s="68"/>
      <c r="H26" s="46"/>
      <c r="I26" s="47"/>
      <c r="J26" s="47"/>
      <c r="K26" s="47"/>
    </row>
    <row r="27" spans="1:11" ht="15.75" customHeight="1">
      <c r="A27" s="68"/>
      <c r="B27" s="68"/>
      <c r="C27" s="68"/>
      <c r="D27" s="68"/>
      <c r="E27" s="68"/>
      <c r="F27" s="68"/>
      <c r="G27" s="68"/>
      <c r="H27" s="46"/>
      <c r="I27" s="47"/>
      <c r="J27" s="47"/>
      <c r="K27" s="47"/>
    </row>
    <row r="28" spans="1:11" ht="14.25" customHeight="1">
      <c r="A28" s="69" t="s">
        <v>61</v>
      </c>
      <c r="B28" s="69"/>
      <c r="C28" s="69"/>
      <c r="D28" s="69"/>
      <c r="E28" s="69"/>
      <c r="F28" s="69"/>
      <c r="G28" s="69"/>
      <c r="H28" s="46"/>
      <c r="I28" s="47"/>
      <c r="J28" s="47"/>
      <c r="K28" s="47"/>
    </row>
    <row r="29" spans="1:11" ht="14.25" customHeight="1">
      <c r="A29" s="70"/>
      <c r="B29" s="68"/>
      <c r="C29" s="71"/>
      <c r="D29" s="68"/>
      <c r="E29" s="68"/>
      <c r="F29" s="68"/>
      <c r="G29" s="68"/>
      <c r="H29" s="46"/>
      <c r="I29" s="47"/>
      <c r="J29" s="47"/>
      <c r="K29" s="47"/>
    </row>
    <row r="30" spans="1:11" ht="14.25" customHeight="1">
      <c r="A30" s="72" t="s">
        <v>62</v>
      </c>
      <c r="B30" s="72"/>
      <c r="C30" s="72"/>
      <c r="D30" s="72"/>
      <c r="E30" s="72"/>
      <c r="F30" s="72"/>
      <c r="G30" s="72"/>
      <c r="H30" s="46"/>
      <c r="I30" s="47"/>
      <c r="J30" s="47"/>
      <c r="K30" s="47"/>
    </row>
    <row r="31" spans="1:11" ht="14.25" customHeight="1">
      <c r="A31" s="73" t="s">
        <v>63</v>
      </c>
      <c r="B31" s="73"/>
      <c r="C31" s="73"/>
      <c r="D31" s="73"/>
      <c r="E31" s="73"/>
      <c r="F31" s="73"/>
      <c r="G31" s="73"/>
      <c r="H31" s="46"/>
      <c r="I31" s="47"/>
      <c r="J31" s="47"/>
      <c r="K31" s="47"/>
    </row>
    <row r="32" spans="1:11" ht="14.25" customHeight="1">
      <c r="A32" s="74"/>
      <c r="B32" s="75"/>
      <c r="C32" s="75"/>
      <c r="D32" s="75"/>
      <c r="E32" s="75"/>
      <c r="F32" s="75"/>
      <c r="G32" s="75"/>
      <c r="H32" s="46"/>
      <c r="I32" s="47"/>
      <c r="J32" s="47"/>
      <c r="K32" s="47"/>
    </row>
    <row r="33" spans="1:11" ht="15.75" customHeight="1">
      <c r="A33" s="74"/>
      <c r="B33" s="75"/>
      <c r="C33" s="75"/>
      <c r="D33" s="75"/>
      <c r="E33" s="75"/>
      <c r="F33" s="75"/>
      <c r="G33" s="75"/>
      <c r="H33" s="46"/>
      <c r="I33" s="47"/>
      <c r="J33" s="47"/>
      <c r="K33" s="47"/>
    </row>
    <row r="34" spans="1:11" ht="13.5" customHeight="1">
      <c r="A34" s="76" t="s">
        <v>64</v>
      </c>
      <c r="B34" s="76"/>
      <c r="C34" s="76"/>
      <c r="D34" s="76"/>
      <c r="E34" s="76"/>
      <c r="F34" s="76"/>
      <c r="G34" s="76"/>
      <c r="H34" s="46"/>
      <c r="I34" s="47"/>
      <c r="J34" s="47"/>
      <c r="K34" s="47"/>
    </row>
    <row r="35" spans="1:11" ht="26.25" customHeight="1">
      <c r="A35" s="77">
        <v>1</v>
      </c>
      <c r="B35" s="78" t="s">
        <v>65</v>
      </c>
      <c r="C35" s="78"/>
      <c r="D35" s="78"/>
      <c r="E35" s="78"/>
      <c r="F35" s="79">
        <f>A20</f>
        <v>0</v>
      </c>
      <c r="G35" s="79"/>
      <c r="H35" s="46"/>
      <c r="I35" s="47"/>
      <c r="J35" s="47"/>
      <c r="K35" s="47"/>
    </row>
    <row r="36" spans="1:11" ht="13.5" customHeight="1">
      <c r="A36" s="77">
        <v>2</v>
      </c>
      <c r="B36" s="78" t="s">
        <v>66</v>
      </c>
      <c r="C36" s="78"/>
      <c r="D36" s="78"/>
      <c r="E36" s="78"/>
      <c r="F36" s="212" t="s">
        <v>219</v>
      </c>
      <c r="G36" s="212"/>
      <c r="H36" s="46"/>
      <c r="I36" s="47"/>
      <c r="J36" s="47"/>
      <c r="K36" s="47"/>
    </row>
    <row r="37" spans="1:11" ht="13.5" customHeight="1">
      <c r="A37" s="77">
        <v>3</v>
      </c>
      <c r="B37" s="78" t="s">
        <v>68</v>
      </c>
      <c r="C37" s="78"/>
      <c r="D37" s="78"/>
      <c r="E37" s="78"/>
      <c r="F37" s="81">
        <v>0</v>
      </c>
      <c r="G37" s="81"/>
      <c r="H37" s="46"/>
      <c r="I37" s="47"/>
      <c r="J37" s="47"/>
      <c r="K37" s="47"/>
    </row>
    <row r="38" spans="1:11" ht="13.5" customHeight="1">
      <c r="A38" s="77">
        <v>4</v>
      </c>
      <c r="B38" s="78" t="s">
        <v>69</v>
      </c>
      <c r="C38" s="78"/>
      <c r="D38" s="78"/>
      <c r="E38" s="78"/>
      <c r="F38" s="82">
        <v>44501</v>
      </c>
      <c r="G38" s="82"/>
      <c r="H38" s="46"/>
      <c r="I38" s="47"/>
      <c r="J38" s="47"/>
      <c r="K38" s="47"/>
    </row>
    <row r="39" spans="1:11" ht="13.5" customHeight="1">
      <c r="A39" s="88"/>
      <c r="B39" s="88"/>
      <c r="C39" s="88"/>
      <c r="D39" s="88"/>
      <c r="E39" s="88"/>
      <c r="F39" s="88"/>
      <c r="G39" s="88"/>
      <c r="H39" s="46"/>
      <c r="I39" s="47"/>
      <c r="J39" s="47"/>
      <c r="K39" s="47"/>
    </row>
    <row r="40" spans="1:11" ht="14.25" customHeight="1">
      <c r="A40" s="89" t="s">
        <v>72</v>
      </c>
      <c r="B40" s="89"/>
      <c r="C40" s="89"/>
      <c r="D40" s="89"/>
      <c r="E40" s="89"/>
      <c r="F40" s="89"/>
      <c r="G40" s="89"/>
      <c r="H40" s="46"/>
      <c r="I40" s="47"/>
      <c r="J40" s="47"/>
      <c r="K40" s="47"/>
    </row>
    <row r="41" spans="1:11" ht="13.5" customHeight="1">
      <c r="A41" s="63">
        <v>1</v>
      </c>
      <c r="B41" s="64" t="s">
        <v>73</v>
      </c>
      <c r="C41" s="64"/>
      <c r="D41" s="64"/>
      <c r="E41" s="64"/>
      <c r="F41" s="64" t="s">
        <v>74</v>
      </c>
      <c r="G41" s="64"/>
      <c r="H41" s="46"/>
      <c r="I41" s="47"/>
      <c r="J41" s="47"/>
      <c r="K41" s="47"/>
    </row>
    <row r="42" spans="1:11" ht="13.5" customHeight="1">
      <c r="A42" s="90" t="s">
        <v>41</v>
      </c>
      <c r="B42" s="91" t="s">
        <v>75</v>
      </c>
      <c r="C42" s="91"/>
      <c r="D42" s="91"/>
      <c r="E42" s="91"/>
      <c r="F42" s="267">
        <f>F37</f>
        <v>0</v>
      </c>
      <c r="G42" s="267"/>
      <c r="H42" s="46"/>
      <c r="I42" s="47"/>
      <c r="J42" s="47"/>
      <c r="K42" s="47"/>
    </row>
    <row r="43" spans="1:11" ht="13.5" customHeight="1">
      <c r="A43" s="93" t="s">
        <v>76</v>
      </c>
      <c r="B43" s="93"/>
      <c r="C43" s="93"/>
      <c r="D43" s="93"/>
      <c r="E43" s="93"/>
      <c r="F43" s="268">
        <f>SUM(F42)</f>
        <v>0</v>
      </c>
      <c r="G43" s="268"/>
      <c r="H43" s="46"/>
      <c r="I43" s="47"/>
      <c r="J43" s="47"/>
      <c r="K43" s="47"/>
    </row>
    <row r="44" spans="1:11" ht="13.5" customHeight="1">
      <c r="A44" s="88" t="s">
        <v>77</v>
      </c>
      <c r="B44" s="88"/>
      <c r="C44" s="88"/>
      <c r="D44" s="88"/>
      <c r="E44" s="88"/>
      <c r="F44" s="88"/>
      <c r="G44" s="88"/>
      <c r="H44" s="46"/>
      <c r="I44" s="47"/>
      <c r="J44" s="47"/>
      <c r="K44" s="47"/>
    </row>
    <row r="45" spans="1:11" ht="14.25" customHeight="1">
      <c r="A45" s="88"/>
      <c r="B45" s="88"/>
      <c r="C45" s="88"/>
      <c r="D45" s="88"/>
      <c r="E45" s="88"/>
      <c r="F45" s="88"/>
      <c r="G45" s="88"/>
      <c r="H45" s="46"/>
      <c r="I45" s="47"/>
      <c r="J45" s="47"/>
      <c r="K45" s="47"/>
    </row>
    <row r="46" spans="1:11" ht="15.75" customHeight="1">
      <c r="A46" s="88"/>
      <c r="B46" s="88"/>
      <c r="C46" s="88"/>
      <c r="D46" s="88"/>
      <c r="E46" s="88"/>
      <c r="F46" s="88"/>
      <c r="G46" s="88"/>
      <c r="H46" s="46"/>
      <c r="I46" s="47"/>
      <c r="J46" s="47"/>
      <c r="K46" s="47"/>
    </row>
    <row r="47" spans="1:11" s="43" customFormat="1" ht="14.25" customHeight="1">
      <c r="A47" s="95" t="s">
        <v>78</v>
      </c>
      <c r="B47" s="95"/>
      <c r="C47" s="95"/>
      <c r="D47" s="95"/>
      <c r="E47" s="95"/>
      <c r="F47" s="95"/>
      <c r="G47" s="95"/>
      <c r="H47" s="46"/>
      <c r="I47" s="47"/>
      <c r="J47" s="47"/>
      <c r="K47" s="47"/>
    </row>
    <row r="48" spans="1:11" s="43" customFormat="1" ht="14.25" customHeight="1">
      <c r="A48" s="74"/>
      <c r="B48" s="75"/>
      <c r="C48" s="75"/>
      <c r="D48" s="75"/>
      <c r="E48" s="75"/>
      <c r="F48" s="75"/>
      <c r="G48" s="75"/>
      <c r="H48" s="46"/>
      <c r="I48" s="47"/>
      <c r="J48" s="47"/>
      <c r="K48" s="47"/>
    </row>
    <row r="49" spans="1:11" s="43" customFormat="1" ht="13.5" customHeight="1">
      <c r="A49" s="96" t="s">
        <v>79</v>
      </c>
      <c r="B49" s="96"/>
      <c r="C49" s="96"/>
      <c r="D49" s="96"/>
      <c r="E49" s="96"/>
      <c r="F49" s="96"/>
      <c r="G49" s="96"/>
      <c r="H49" s="46"/>
      <c r="I49" s="47"/>
      <c r="J49" s="47"/>
      <c r="K49" s="47"/>
    </row>
    <row r="50" spans="1:11" s="43" customFormat="1" ht="14.25" customHeight="1">
      <c r="A50" s="97"/>
      <c r="B50" s="97"/>
      <c r="C50" s="97"/>
      <c r="D50" s="97"/>
      <c r="E50" s="97"/>
      <c r="F50" s="97"/>
      <c r="G50" s="97"/>
      <c r="H50" s="46"/>
      <c r="I50" s="47"/>
      <c r="J50" s="47"/>
      <c r="K50" s="47"/>
    </row>
    <row r="51" spans="1:11" s="43" customFormat="1" ht="23.25" customHeight="1">
      <c r="A51" s="98" t="s">
        <v>80</v>
      </c>
      <c r="B51" s="98" t="s">
        <v>81</v>
      </c>
      <c r="C51" s="98"/>
      <c r="D51" s="98"/>
      <c r="E51" s="98"/>
      <c r="F51" s="98" t="s">
        <v>82</v>
      </c>
      <c r="G51" s="98" t="s">
        <v>74</v>
      </c>
      <c r="H51" s="46"/>
      <c r="I51" s="47"/>
      <c r="J51" s="47"/>
      <c r="K51" s="47"/>
    </row>
    <row r="52" spans="1:11" s="43" customFormat="1" ht="13.5" customHeight="1">
      <c r="A52" s="99" t="s">
        <v>41</v>
      </c>
      <c r="B52" s="100" t="s">
        <v>83</v>
      </c>
      <c r="C52" s="100"/>
      <c r="D52" s="100"/>
      <c r="E52" s="100"/>
      <c r="F52" s="101">
        <v>0.0833</v>
      </c>
      <c r="G52" s="102">
        <f>F43*F52</f>
        <v>0</v>
      </c>
      <c r="H52" s="46"/>
      <c r="I52" s="47"/>
      <c r="J52" s="47"/>
      <c r="K52" s="47"/>
    </row>
    <row r="53" spans="1:11" s="43" customFormat="1" ht="13.5" customHeight="1">
      <c r="A53" s="99" t="s">
        <v>44</v>
      </c>
      <c r="B53" s="100" t="s">
        <v>84</v>
      </c>
      <c r="C53" s="100"/>
      <c r="D53" s="100"/>
      <c r="E53" s="100"/>
      <c r="F53" s="103">
        <v>0.0833</v>
      </c>
      <c r="G53" s="102">
        <f>F43*F53</f>
        <v>0</v>
      </c>
      <c r="H53" s="46"/>
      <c r="I53" s="47"/>
      <c r="J53" s="47"/>
      <c r="K53" s="47"/>
    </row>
    <row r="54" spans="1:11" s="43" customFormat="1" ht="13.5" customHeight="1">
      <c r="A54" s="56" t="s">
        <v>47</v>
      </c>
      <c r="B54" s="104" t="s">
        <v>85</v>
      </c>
      <c r="C54" s="104"/>
      <c r="D54" s="104"/>
      <c r="E54" s="104"/>
      <c r="F54" s="103">
        <v>0.0278</v>
      </c>
      <c r="G54" s="102">
        <f>F43*F54</f>
        <v>0</v>
      </c>
      <c r="H54" s="46"/>
      <c r="I54" s="47"/>
      <c r="J54" s="47"/>
      <c r="K54" s="47"/>
    </row>
    <row r="55" spans="1:11" s="43" customFormat="1" ht="13.5" customHeight="1">
      <c r="A55" s="63" t="s">
        <v>76</v>
      </c>
      <c r="B55" s="63"/>
      <c r="C55" s="63"/>
      <c r="D55" s="63"/>
      <c r="E55" s="63"/>
      <c r="F55" s="105">
        <f>F52+F53+F54</f>
        <v>0.1944</v>
      </c>
      <c r="G55" s="106">
        <f>G52+G53+G54</f>
        <v>0</v>
      </c>
      <c r="H55" s="46"/>
      <c r="I55" s="47"/>
      <c r="J55" s="47"/>
      <c r="K55" s="47"/>
    </row>
    <row r="56" spans="1:11" s="43" customFormat="1" ht="13.5" customHeight="1">
      <c r="A56" s="108"/>
      <c r="B56" s="108"/>
      <c r="C56" s="108"/>
      <c r="D56" s="108"/>
      <c r="E56" s="108"/>
      <c r="F56" s="108"/>
      <c r="G56" s="108"/>
      <c r="H56" s="46"/>
      <c r="I56" s="47"/>
      <c r="J56" s="47"/>
      <c r="K56" s="47"/>
    </row>
    <row r="57" spans="1:11" s="43" customFormat="1" ht="14.25" customHeight="1">
      <c r="A57" s="109" t="s">
        <v>88</v>
      </c>
      <c r="B57" s="109"/>
      <c r="C57" s="109"/>
      <c r="D57" s="109"/>
      <c r="E57" s="109"/>
      <c r="F57" s="109"/>
      <c r="G57" s="109"/>
      <c r="H57" s="46"/>
      <c r="I57" s="47"/>
      <c r="J57" s="47"/>
      <c r="K57" s="47"/>
    </row>
    <row r="58" spans="1:11" s="43" customFormat="1" ht="9.75" customHeight="1">
      <c r="A58" s="109"/>
      <c r="B58" s="109"/>
      <c r="C58" s="109"/>
      <c r="D58" s="109"/>
      <c r="E58" s="109"/>
      <c r="F58" s="109"/>
      <c r="G58" s="109"/>
      <c r="H58" s="46"/>
      <c r="I58" s="47"/>
      <c r="J58" s="47"/>
      <c r="K58" s="47"/>
    </row>
    <row r="59" spans="1:11" s="43" customFormat="1" ht="9.75" customHeight="1">
      <c r="A59" s="109"/>
      <c r="B59" s="109"/>
      <c r="C59" s="109"/>
      <c r="D59" s="109"/>
      <c r="E59" s="109"/>
      <c r="F59" s="109"/>
      <c r="G59" s="109"/>
      <c r="H59" s="46"/>
      <c r="I59" s="47"/>
      <c r="J59" s="47"/>
      <c r="K59" s="47"/>
    </row>
    <row r="60" spans="1:11" s="43" customFormat="1" ht="14.25" customHeight="1">
      <c r="A60" s="110" t="s">
        <v>89</v>
      </c>
      <c r="B60" s="110"/>
      <c r="C60" s="110"/>
      <c r="D60" s="110"/>
      <c r="E60" s="110"/>
      <c r="F60" s="110"/>
      <c r="G60" s="111">
        <f>F43+G55</f>
        <v>0</v>
      </c>
      <c r="H60" s="46"/>
      <c r="I60" s="47"/>
      <c r="J60" s="47"/>
      <c r="K60" s="47"/>
    </row>
    <row r="61" spans="1:11" s="43" customFormat="1" ht="14.25" customHeight="1">
      <c r="A61" s="83"/>
      <c r="B61" s="75"/>
      <c r="C61" s="75"/>
      <c r="D61" s="75"/>
      <c r="E61" s="75"/>
      <c r="F61" s="75"/>
      <c r="G61" s="75"/>
      <c r="H61" s="46"/>
      <c r="I61" s="47"/>
      <c r="J61" s="47"/>
      <c r="K61" s="47"/>
    </row>
    <row r="62" spans="1:11" s="43" customFormat="1" ht="13.5" customHeight="1">
      <c r="A62" s="112" t="s">
        <v>90</v>
      </c>
      <c r="B62" s="113" t="s">
        <v>91</v>
      </c>
      <c r="C62" s="113"/>
      <c r="D62" s="113"/>
      <c r="E62" s="113"/>
      <c r="F62" s="113" t="s">
        <v>92</v>
      </c>
      <c r="G62" s="113" t="s">
        <v>74</v>
      </c>
      <c r="H62" s="46"/>
      <c r="I62" s="47"/>
      <c r="J62" s="47"/>
      <c r="K62" s="47"/>
    </row>
    <row r="63" spans="1:11" s="43" customFormat="1" ht="13.5" customHeight="1">
      <c r="A63" s="114" t="s">
        <v>41</v>
      </c>
      <c r="B63" s="115" t="s">
        <v>93</v>
      </c>
      <c r="C63" s="115"/>
      <c r="D63" s="115"/>
      <c r="E63" s="115"/>
      <c r="F63" s="116">
        <v>0.2</v>
      </c>
      <c r="G63" s="117">
        <f>G60*F63</f>
        <v>0</v>
      </c>
      <c r="H63" s="46"/>
      <c r="I63" s="47"/>
      <c r="J63" s="47"/>
      <c r="K63" s="47"/>
    </row>
    <row r="64" spans="1:11" s="43" customFormat="1" ht="13.5" customHeight="1">
      <c r="A64" s="114" t="s">
        <v>44</v>
      </c>
      <c r="B64" s="115" t="s">
        <v>94</v>
      </c>
      <c r="C64" s="115"/>
      <c r="D64" s="115"/>
      <c r="E64" s="115"/>
      <c r="F64" s="116">
        <v>0.025</v>
      </c>
      <c r="G64" s="117">
        <f>G60*F64</f>
        <v>0</v>
      </c>
      <c r="H64" s="46"/>
      <c r="I64" s="47"/>
      <c r="J64" s="47"/>
      <c r="K64" s="47"/>
    </row>
    <row r="65" spans="1:11" s="43" customFormat="1" ht="13.5" customHeight="1">
      <c r="A65" s="114" t="s">
        <v>47</v>
      </c>
      <c r="B65" s="115" t="s">
        <v>95</v>
      </c>
      <c r="C65" s="115"/>
      <c r="D65" s="115"/>
      <c r="E65" s="115"/>
      <c r="F65" s="116">
        <v>0.03</v>
      </c>
      <c r="G65" s="117">
        <f>G60*F65</f>
        <v>0</v>
      </c>
      <c r="H65" s="46"/>
      <c r="I65" s="47"/>
      <c r="J65" s="47"/>
      <c r="K65" s="47"/>
    </row>
    <row r="66" spans="1:11" s="43" customFormat="1" ht="13.5" customHeight="1">
      <c r="A66" s="114" t="s">
        <v>50</v>
      </c>
      <c r="B66" s="115" t="s">
        <v>96</v>
      </c>
      <c r="C66" s="115"/>
      <c r="D66" s="115"/>
      <c r="E66" s="115"/>
      <c r="F66" s="116">
        <v>0.015</v>
      </c>
      <c r="G66" s="117">
        <f>G60*F66</f>
        <v>0</v>
      </c>
      <c r="H66" s="46"/>
      <c r="I66" s="47"/>
      <c r="J66" s="47"/>
      <c r="K66" s="47"/>
    </row>
    <row r="67" spans="1:11" s="43" customFormat="1" ht="13.5" customHeight="1">
      <c r="A67" s="114" t="s">
        <v>97</v>
      </c>
      <c r="B67" s="115" t="s">
        <v>98</v>
      </c>
      <c r="C67" s="115"/>
      <c r="D67" s="115"/>
      <c r="E67" s="115"/>
      <c r="F67" s="116">
        <v>0.01</v>
      </c>
      <c r="G67" s="117">
        <f>G60*F67</f>
        <v>0</v>
      </c>
      <c r="H67" s="46"/>
      <c r="I67" s="47"/>
      <c r="J67" s="47"/>
      <c r="K67" s="47"/>
    </row>
    <row r="68" spans="1:11" s="43" customFormat="1" ht="13.5" customHeight="1">
      <c r="A68" s="114" t="s">
        <v>99</v>
      </c>
      <c r="B68" s="115" t="s">
        <v>100</v>
      </c>
      <c r="C68" s="115"/>
      <c r="D68" s="115"/>
      <c r="E68" s="115"/>
      <c r="F68" s="116">
        <v>0.006</v>
      </c>
      <c r="G68" s="117">
        <f>G60*F68</f>
        <v>0</v>
      </c>
      <c r="H68" s="46"/>
      <c r="I68" s="47"/>
      <c r="J68" s="47"/>
      <c r="K68" s="47"/>
    </row>
    <row r="69" spans="1:11" s="43" customFormat="1" ht="13.5" customHeight="1">
      <c r="A69" s="114" t="s">
        <v>101</v>
      </c>
      <c r="B69" s="78" t="s">
        <v>102</v>
      </c>
      <c r="C69" s="78"/>
      <c r="D69" s="78"/>
      <c r="E69" s="78"/>
      <c r="F69" s="116">
        <v>0.002</v>
      </c>
      <c r="G69" s="117">
        <f>G60*F69</f>
        <v>0</v>
      </c>
      <c r="H69" s="46"/>
      <c r="I69" s="47"/>
      <c r="J69" s="47"/>
      <c r="K69" s="47"/>
    </row>
    <row r="70" spans="1:11" s="43" customFormat="1" ht="13.5" customHeight="1">
      <c r="A70" s="114" t="s">
        <v>103</v>
      </c>
      <c r="B70" s="78" t="s">
        <v>104</v>
      </c>
      <c r="C70" s="78"/>
      <c r="D70" s="78"/>
      <c r="E70" s="78"/>
      <c r="F70" s="116">
        <v>0.08</v>
      </c>
      <c r="G70" s="117">
        <f>G60*F70</f>
        <v>0</v>
      </c>
      <c r="H70" s="46"/>
      <c r="I70" s="47"/>
      <c r="J70" s="47"/>
      <c r="K70" s="47"/>
    </row>
    <row r="71" spans="1:11" s="43" customFormat="1" ht="14.25" customHeight="1">
      <c r="A71" s="112" t="s">
        <v>76</v>
      </c>
      <c r="B71" s="112"/>
      <c r="C71" s="112"/>
      <c r="D71" s="112"/>
      <c r="E71" s="112"/>
      <c r="F71" s="118">
        <v>0.368</v>
      </c>
      <c r="G71" s="119">
        <f>G60*F71</f>
        <v>0</v>
      </c>
      <c r="H71" s="46"/>
      <c r="I71" s="47"/>
      <c r="J71" s="47"/>
      <c r="K71" s="47"/>
    </row>
    <row r="72" spans="1:11" s="43" customFormat="1" ht="14.25" customHeight="1">
      <c r="A72" s="70"/>
      <c r="B72" s="70"/>
      <c r="C72" s="70"/>
      <c r="D72" s="70"/>
      <c r="E72" s="70"/>
      <c r="F72" s="70"/>
      <c r="G72" s="70"/>
      <c r="H72" s="46"/>
      <c r="I72" s="47"/>
      <c r="J72" s="47"/>
      <c r="K72" s="47"/>
    </row>
    <row r="73" spans="1:11" s="43" customFormat="1" ht="14.25" customHeight="1">
      <c r="A73" s="122" t="s">
        <v>109</v>
      </c>
      <c r="B73" s="122"/>
      <c r="C73" s="122"/>
      <c r="D73" s="122"/>
      <c r="E73" s="122"/>
      <c r="F73" s="122"/>
      <c r="G73" s="122"/>
      <c r="H73" s="46"/>
      <c r="I73" s="47"/>
      <c r="J73" s="47"/>
      <c r="K73" s="47"/>
    </row>
    <row r="74" spans="1:11" s="43" customFormat="1" ht="13.5" customHeight="1">
      <c r="A74" s="55"/>
      <c r="B74" s="75"/>
      <c r="C74" s="75"/>
      <c r="D74" s="75"/>
      <c r="E74" s="75"/>
      <c r="F74" s="75"/>
      <c r="G74" s="75"/>
      <c r="H74" s="46"/>
      <c r="I74" s="47"/>
      <c r="J74" s="47"/>
      <c r="K74" s="47"/>
    </row>
    <row r="75" spans="1:11" s="43" customFormat="1" ht="14.25" customHeight="1">
      <c r="A75" s="123" t="s">
        <v>110</v>
      </c>
      <c r="B75" s="123" t="s">
        <v>111</v>
      </c>
      <c r="C75" s="123"/>
      <c r="D75" s="123"/>
      <c r="E75" s="123"/>
      <c r="F75" s="124" t="s">
        <v>74</v>
      </c>
      <c r="G75" s="124"/>
      <c r="H75" s="46"/>
      <c r="I75" s="47"/>
      <c r="J75" s="47"/>
      <c r="K75" s="47"/>
    </row>
    <row r="76" spans="1:11" s="43" customFormat="1" ht="14.25" customHeight="1">
      <c r="A76" s="125" t="s">
        <v>41</v>
      </c>
      <c r="B76" s="126" t="s">
        <v>112</v>
      </c>
      <c r="C76" s="126"/>
      <c r="D76" s="126"/>
      <c r="E76" s="126"/>
      <c r="F76" s="131">
        <v>0</v>
      </c>
      <c r="G76" s="131"/>
      <c r="H76" s="46"/>
      <c r="I76" s="47"/>
      <c r="J76" s="47"/>
      <c r="K76" s="47"/>
    </row>
    <row r="77" spans="1:11" s="43" customFormat="1" ht="13.5" customHeight="1">
      <c r="A77" s="125" t="s">
        <v>44</v>
      </c>
      <c r="B77" s="126" t="s">
        <v>405</v>
      </c>
      <c r="C77" s="126"/>
      <c r="D77" s="126"/>
      <c r="E77" s="126"/>
      <c r="F77" s="131">
        <v>0</v>
      </c>
      <c r="G77" s="131"/>
      <c r="H77" s="46"/>
      <c r="I77" s="47"/>
      <c r="J77" s="47"/>
      <c r="K77" s="47"/>
    </row>
    <row r="78" spans="1:11" s="43" customFormat="1" ht="13.5" customHeight="1">
      <c r="A78" s="129" t="s">
        <v>47</v>
      </c>
      <c r="B78" s="130" t="s">
        <v>221</v>
      </c>
      <c r="C78" s="130"/>
      <c r="D78" s="130"/>
      <c r="E78" s="130"/>
      <c r="F78" s="131">
        <v>0</v>
      </c>
      <c r="G78" s="131"/>
      <c r="H78" s="46"/>
      <c r="I78" s="47"/>
      <c r="J78" s="47"/>
      <c r="K78" s="47"/>
    </row>
    <row r="79" spans="1:11" s="43" customFormat="1" ht="29.25" customHeight="1">
      <c r="A79" s="125" t="s">
        <v>50</v>
      </c>
      <c r="B79" s="213" t="s">
        <v>406</v>
      </c>
      <c r="C79" s="213"/>
      <c r="D79" s="213"/>
      <c r="E79" s="213"/>
      <c r="F79" s="131">
        <v>0</v>
      </c>
      <c r="G79" s="131"/>
      <c r="H79" s="46"/>
      <c r="I79" s="47"/>
      <c r="J79" s="47"/>
      <c r="K79" s="47"/>
    </row>
    <row r="80" spans="1:11" s="43" customFormat="1" ht="27.75" customHeight="1">
      <c r="A80" s="118" t="s">
        <v>76</v>
      </c>
      <c r="B80" s="118"/>
      <c r="C80" s="118"/>
      <c r="D80" s="118"/>
      <c r="E80" s="118"/>
      <c r="F80" s="119">
        <f>SUM(F76:F79)</f>
        <v>0</v>
      </c>
      <c r="G80" s="119"/>
      <c r="H80" s="46"/>
      <c r="I80" s="47"/>
      <c r="J80" s="47"/>
      <c r="K80" s="47"/>
    </row>
    <row r="81" spans="1:11" s="43" customFormat="1" ht="10.5" customHeight="1">
      <c r="A81" s="66"/>
      <c r="B81" s="66"/>
      <c r="C81" s="66"/>
      <c r="D81" s="66"/>
      <c r="E81" s="66"/>
      <c r="F81" s="66"/>
      <c r="G81" s="66"/>
      <c r="H81" s="46"/>
      <c r="I81" s="47"/>
      <c r="J81" s="47"/>
      <c r="K81" s="47"/>
    </row>
    <row r="82" spans="1:11" ht="14.25" customHeight="1">
      <c r="A82" s="69" t="s">
        <v>119</v>
      </c>
      <c r="B82" s="69"/>
      <c r="C82" s="69"/>
      <c r="D82" s="69"/>
      <c r="E82" s="69"/>
      <c r="F82" s="69"/>
      <c r="G82" s="69"/>
      <c r="H82" s="46"/>
      <c r="I82" s="47"/>
      <c r="J82" s="47"/>
      <c r="K82" s="47"/>
    </row>
    <row r="83" spans="1:11" s="43" customFormat="1" ht="13.5" customHeight="1">
      <c r="A83" s="47"/>
      <c r="B83" s="47"/>
      <c r="C83" s="47"/>
      <c r="D83" s="47"/>
      <c r="E83" s="47"/>
      <c r="F83" s="47"/>
      <c r="G83" s="47"/>
      <c r="H83" s="46"/>
      <c r="I83" s="47"/>
      <c r="J83" s="47"/>
      <c r="K83" s="47"/>
    </row>
    <row r="84" spans="1:11" s="43" customFormat="1" ht="13.5" customHeight="1">
      <c r="A84" s="112">
        <v>2</v>
      </c>
      <c r="B84" s="134" t="s">
        <v>120</v>
      </c>
      <c r="C84" s="134"/>
      <c r="D84" s="134"/>
      <c r="E84" s="134"/>
      <c r="F84" s="112" t="s">
        <v>74</v>
      </c>
      <c r="G84" s="112"/>
      <c r="H84" s="46"/>
      <c r="I84" s="47"/>
      <c r="J84" s="47"/>
      <c r="K84" s="47"/>
    </row>
    <row r="85" spans="1:11" s="43" customFormat="1" ht="25.5" customHeight="1">
      <c r="A85" s="114" t="s">
        <v>80</v>
      </c>
      <c r="B85" s="78" t="s">
        <v>81</v>
      </c>
      <c r="C85" s="78"/>
      <c r="D85" s="78"/>
      <c r="E85" s="78"/>
      <c r="F85" s="131">
        <f>G55</f>
        <v>0</v>
      </c>
      <c r="G85" s="131"/>
      <c r="H85" s="46"/>
      <c r="I85" s="47"/>
      <c r="J85" s="47"/>
      <c r="K85" s="47"/>
    </row>
    <row r="86" spans="1:11" s="43" customFormat="1" ht="13.5" customHeight="1">
      <c r="A86" s="114" t="s">
        <v>90</v>
      </c>
      <c r="B86" s="78" t="s">
        <v>91</v>
      </c>
      <c r="C86" s="78"/>
      <c r="D86" s="78"/>
      <c r="E86" s="78"/>
      <c r="F86" s="131">
        <f>G71</f>
        <v>0</v>
      </c>
      <c r="G86" s="131"/>
      <c r="H86" s="46"/>
      <c r="I86" s="47"/>
      <c r="J86" s="47"/>
      <c r="K86" s="47"/>
    </row>
    <row r="87" spans="1:11" s="43" customFormat="1" ht="13.5" customHeight="1">
      <c r="A87" s="114" t="s">
        <v>110</v>
      </c>
      <c r="B87" s="78" t="s">
        <v>111</v>
      </c>
      <c r="C87" s="78"/>
      <c r="D87" s="78"/>
      <c r="E87" s="78"/>
      <c r="F87" s="131">
        <f>F80</f>
        <v>0</v>
      </c>
      <c r="G87" s="131"/>
      <c r="H87" s="46"/>
      <c r="I87" s="47"/>
      <c r="J87" s="47"/>
      <c r="K87" s="47"/>
    </row>
    <row r="88" spans="1:11" s="43" customFormat="1" ht="14.25" customHeight="1">
      <c r="A88" s="134" t="s">
        <v>76</v>
      </c>
      <c r="B88" s="134"/>
      <c r="C88" s="134"/>
      <c r="D88" s="134"/>
      <c r="E88" s="134"/>
      <c r="F88" s="136">
        <f>F85+F86+F87</f>
        <v>0</v>
      </c>
      <c r="G88" s="136"/>
      <c r="H88" s="46"/>
      <c r="I88" s="47"/>
      <c r="J88" s="47"/>
      <c r="K88" s="47"/>
    </row>
    <row r="89" spans="1:11" s="43" customFormat="1" ht="14.25" customHeight="1">
      <c r="A89" s="75"/>
      <c r="B89" s="75"/>
      <c r="C89" s="75"/>
      <c r="D89" s="75"/>
      <c r="E89" s="75"/>
      <c r="F89" s="75"/>
      <c r="G89" s="75"/>
      <c r="H89" s="46"/>
      <c r="I89" s="47"/>
      <c r="J89" s="47"/>
      <c r="K89" s="47"/>
    </row>
    <row r="90" spans="1:11" s="43" customFormat="1" ht="14.25" customHeight="1">
      <c r="A90" s="95" t="s">
        <v>121</v>
      </c>
      <c r="B90" s="95"/>
      <c r="C90" s="95"/>
      <c r="D90" s="95"/>
      <c r="E90" s="95"/>
      <c r="F90" s="95"/>
      <c r="G90" s="95"/>
      <c r="H90" s="46"/>
      <c r="I90" s="47"/>
      <c r="J90" s="47"/>
      <c r="K90" s="47"/>
    </row>
    <row r="91" spans="1:9" s="43" customFormat="1" ht="13.5" customHeight="1">
      <c r="A91" s="47"/>
      <c r="B91" s="75"/>
      <c r="C91" s="75"/>
      <c r="D91" s="75"/>
      <c r="E91" s="75"/>
      <c r="F91" s="75"/>
      <c r="G91" s="75"/>
      <c r="H91" s="46"/>
      <c r="I91" s="47"/>
    </row>
    <row r="92" spans="1:9" s="43" customFormat="1" ht="13.5" customHeight="1">
      <c r="A92" s="98">
        <v>3</v>
      </c>
      <c r="B92" s="98" t="s">
        <v>122</v>
      </c>
      <c r="C92" s="98"/>
      <c r="D92" s="98"/>
      <c r="E92" s="98"/>
      <c r="F92" s="98" t="s">
        <v>82</v>
      </c>
      <c r="G92" s="98" t="s">
        <v>74</v>
      </c>
      <c r="H92" s="46"/>
      <c r="I92" s="47"/>
    </row>
    <row r="93" spans="1:9" s="43" customFormat="1" ht="14.25" customHeight="1">
      <c r="A93" s="99" t="s">
        <v>41</v>
      </c>
      <c r="B93" s="137" t="s">
        <v>123</v>
      </c>
      <c r="C93" s="137"/>
      <c r="D93" s="137"/>
      <c r="E93" s="137"/>
      <c r="F93" s="138">
        <v>0.0042</v>
      </c>
      <c r="G93" s="117">
        <f aca="true" t="shared" si="0" ref="G93:G97">$F$43*F93</f>
        <v>0</v>
      </c>
      <c r="H93" s="46"/>
      <c r="I93" s="47"/>
    </row>
    <row r="94" spans="1:9" s="43" customFormat="1" ht="22.5" customHeight="1">
      <c r="A94" s="56" t="s">
        <v>44</v>
      </c>
      <c r="B94" s="137" t="s">
        <v>124</v>
      </c>
      <c r="C94" s="137"/>
      <c r="D94" s="137"/>
      <c r="E94" s="137"/>
      <c r="F94" s="140">
        <f>0.08*F93</f>
        <v>0.000336</v>
      </c>
      <c r="G94" s="117">
        <f t="shared" si="0"/>
        <v>0</v>
      </c>
      <c r="H94" s="46"/>
      <c r="I94" s="47"/>
    </row>
    <row r="95" spans="1:9" s="43" customFormat="1" ht="26.25" customHeight="1">
      <c r="A95" s="56" t="s">
        <v>47</v>
      </c>
      <c r="B95" s="137" t="s">
        <v>125</v>
      </c>
      <c r="C95" s="137"/>
      <c r="D95" s="137"/>
      <c r="E95" s="137"/>
      <c r="F95" s="140">
        <v>0.04</v>
      </c>
      <c r="G95" s="117">
        <f t="shared" si="0"/>
        <v>0</v>
      </c>
      <c r="H95" s="46"/>
      <c r="I95" s="47"/>
    </row>
    <row r="96" spans="1:9" s="43" customFormat="1" ht="14.25" customHeight="1">
      <c r="A96" s="56" t="s">
        <v>50</v>
      </c>
      <c r="B96" s="137" t="s">
        <v>126</v>
      </c>
      <c r="C96" s="137"/>
      <c r="D96" s="137"/>
      <c r="E96" s="137"/>
      <c r="F96" s="140">
        <v>0.0194</v>
      </c>
      <c r="G96" s="117">
        <f t="shared" si="0"/>
        <v>0</v>
      </c>
      <c r="H96" s="46"/>
      <c r="I96" s="47"/>
    </row>
    <row r="97" spans="1:9" s="43" customFormat="1" ht="24.75" customHeight="1">
      <c r="A97" s="56" t="s">
        <v>97</v>
      </c>
      <c r="B97" s="137" t="s">
        <v>127</v>
      </c>
      <c r="C97" s="137"/>
      <c r="D97" s="137"/>
      <c r="E97" s="137"/>
      <c r="F97" s="140">
        <f>F96*F71</f>
        <v>0.0071392</v>
      </c>
      <c r="G97" s="117">
        <f t="shared" si="0"/>
        <v>0</v>
      </c>
      <c r="H97" s="46"/>
      <c r="I97" s="47"/>
    </row>
    <row r="98" spans="1:9" s="43" customFormat="1" ht="13.5" customHeight="1">
      <c r="A98" s="141"/>
      <c r="B98" s="123" t="s">
        <v>128</v>
      </c>
      <c r="C98" s="123"/>
      <c r="D98" s="123"/>
      <c r="E98" s="123"/>
      <c r="F98" s="142">
        <f>SUM(F93:F97)</f>
        <v>0.0710752</v>
      </c>
      <c r="G98" s="143">
        <f>SUM(G93:G97)</f>
        <v>0</v>
      </c>
      <c r="H98" s="46"/>
      <c r="I98" s="47"/>
    </row>
    <row r="99" spans="1:9" s="43" customFormat="1" ht="15" customHeight="1">
      <c r="A99" s="149"/>
      <c r="B99" s="145"/>
      <c r="C99" s="145"/>
      <c r="D99" s="145"/>
      <c r="E99" s="145"/>
      <c r="F99" s="146"/>
      <c r="G99" s="148"/>
      <c r="H99" s="46"/>
      <c r="I99" s="47"/>
    </row>
    <row r="100" spans="1:11" s="43" customFormat="1" ht="15.75" customHeight="1">
      <c r="A100" s="95" t="s">
        <v>132</v>
      </c>
      <c r="B100" s="95"/>
      <c r="C100" s="95"/>
      <c r="D100" s="95"/>
      <c r="E100" s="95"/>
      <c r="F100" s="95"/>
      <c r="G100" s="95"/>
      <c r="H100" s="46"/>
      <c r="I100" s="151"/>
      <c r="J100" s="152"/>
      <c r="K100" s="47"/>
    </row>
    <row r="101" spans="1:11" s="43" customFormat="1" ht="14.25" customHeight="1">
      <c r="A101" s="153"/>
      <c r="B101" s="153"/>
      <c r="C101" s="153"/>
      <c r="D101" s="153"/>
      <c r="E101" s="153"/>
      <c r="F101" s="153"/>
      <c r="G101" s="153"/>
      <c r="H101" s="46"/>
      <c r="I101" s="47"/>
      <c r="J101" s="47"/>
      <c r="K101" s="47"/>
    </row>
    <row r="102" spans="1:11" s="43" customFormat="1" ht="24.75" customHeight="1">
      <c r="A102" s="108" t="s">
        <v>133</v>
      </c>
      <c r="B102" s="108"/>
      <c r="C102" s="108"/>
      <c r="D102" s="108"/>
      <c r="E102" s="108"/>
      <c r="F102" s="108"/>
      <c r="G102" s="108"/>
      <c r="H102" s="46"/>
      <c r="I102" s="47"/>
      <c r="J102" s="47"/>
      <c r="K102" s="47"/>
    </row>
    <row r="103" spans="1:11" s="43" customFormat="1" ht="14.25" customHeight="1">
      <c r="A103" s="153"/>
      <c r="B103" s="153"/>
      <c r="C103" s="153"/>
      <c r="D103" s="153"/>
      <c r="E103" s="153"/>
      <c r="F103" s="153"/>
      <c r="G103" s="153"/>
      <c r="H103" s="46"/>
      <c r="I103" s="47"/>
      <c r="J103" s="47"/>
      <c r="K103" s="47"/>
    </row>
    <row r="104" spans="1:11" s="43" customFormat="1" ht="13.5" customHeight="1">
      <c r="A104" s="110" t="s">
        <v>134</v>
      </c>
      <c r="B104" s="110"/>
      <c r="C104" s="110"/>
      <c r="D104" s="110"/>
      <c r="E104" s="110"/>
      <c r="F104" s="110"/>
      <c r="G104" s="269">
        <f>(F43+F88+G98)</f>
        <v>0</v>
      </c>
      <c r="H104" s="46"/>
      <c r="I104" s="47"/>
      <c r="J104" s="47"/>
      <c r="K104" s="47"/>
    </row>
    <row r="105" spans="1:11" s="43" customFormat="1" ht="14.25" customHeight="1">
      <c r="A105" s="153"/>
      <c r="B105" s="153"/>
      <c r="C105" s="153"/>
      <c r="D105" s="153"/>
      <c r="E105" s="153"/>
      <c r="F105" s="153"/>
      <c r="G105" s="155"/>
      <c r="H105" s="46"/>
      <c r="I105" s="47"/>
      <c r="J105" s="47"/>
      <c r="K105" s="47"/>
    </row>
    <row r="106" spans="1:11" s="43" customFormat="1" ht="15.75" customHeight="1">
      <c r="A106" s="122" t="s">
        <v>135</v>
      </c>
      <c r="B106" s="122"/>
      <c r="C106" s="122"/>
      <c r="D106" s="122"/>
      <c r="E106" s="122"/>
      <c r="F106" s="122"/>
      <c r="G106" s="122"/>
      <c r="H106" s="46"/>
      <c r="I106" s="47"/>
      <c r="J106" s="47"/>
      <c r="K106" s="47"/>
    </row>
    <row r="107" spans="1:11" s="43" customFormat="1" ht="14.25" customHeight="1">
      <c r="A107" s="153"/>
      <c r="B107" s="153"/>
      <c r="C107" s="153"/>
      <c r="D107" s="153"/>
      <c r="E107" s="153"/>
      <c r="F107" s="153"/>
      <c r="G107" s="153"/>
      <c r="H107" s="46"/>
      <c r="I107" s="47"/>
      <c r="J107" s="47"/>
      <c r="K107" s="47"/>
    </row>
    <row r="108" spans="1:11" s="43" customFormat="1" ht="25.5" customHeight="1">
      <c r="A108" s="98" t="s">
        <v>136</v>
      </c>
      <c r="B108" s="98" t="s">
        <v>137</v>
      </c>
      <c r="C108" s="98"/>
      <c r="D108" s="98"/>
      <c r="E108" s="98"/>
      <c r="F108" s="156" t="s">
        <v>138</v>
      </c>
      <c r="G108" s="98" t="s">
        <v>74</v>
      </c>
      <c r="H108" s="46"/>
      <c r="I108" s="47"/>
      <c r="J108" s="47"/>
      <c r="K108" s="47"/>
    </row>
    <row r="109" spans="1:11" s="43" customFormat="1" ht="13.5" customHeight="1">
      <c r="A109" s="56" t="s">
        <v>41</v>
      </c>
      <c r="B109" s="137" t="s">
        <v>139</v>
      </c>
      <c r="C109" s="137"/>
      <c r="D109" s="137"/>
      <c r="E109" s="137"/>
      <c r="F109" s="157">
        <v>0.0833</v>
      </c>
      <c r="G109" s="117">
        <f aca="true" t="shared" si="1" ref="G109:G114">$G$104*F109</f>
        <v>0</v>
      </c>
      <c r="H109" s="46"/>
      <c r="I109" s="159"/>
      <c r="J109" s="47"/>
      <c r="K109" s="47"/>
    </row>
    <row r="110" spans="1:11" s="43" customFormat="1" ht="13.5" customHeight="1">
      <c r="A110" s="125" t="s">
        <v>44</v>
      </c>
      <c r="B110" s="160" t="s">
        <v>137</v>
      </c>
      <c r="C110" s="160"/>
      <c r="D110" s="160"/>
      <c r="E110" s="160"/>
      <c r="F110" s="103">
        <v>0.0222</v>
      </c>
      <c r="G110" s="117">
        <f t="shared" si="1"/>
        <v>0</v>
      </c>
      <c r="H110" s="46"/>
      <c r="I110" s="161"/>
      <c r="J110" s="47"/>
      <c r="K110" s="47"/>
    </row>
    <row r="111" spans="1:11" s="43" customFormat="1" ht="13.5" customHeight="1">
      <c r="A111" s="125" t="s">
        <v>47</v>
      </c>
      <c r="B111" s="100" t="s">
        <v>140</v>
      </c>
      <c r="C111" s="100"/>
      <c r="D111" s="100"/>
      <c r="E111" s="100"/>
      <c r="F111" s="103">
        <v>0.0004</v>
      </c>
      <c r="G111" s="117">
        <f t="shared" si="1"/>
        <v>0</v>
      </c>
      <c r="H111" s="46"/>
      <c r="I111" s="47"/>
      <c r="J111" s="47"/>
      <c r="K111" s="47"/>
    </row>
    <row r="112" spans="1:11" s="43" customFormat="1" ht="13.5" customHeight="1">
      <c r="A112" s="125" t="s">
        <v>50</v>
      </c>
      <c r="B112" s="100" t="s">
        <v>141</v>
      </c>
      <c r="C112" s="100"/>
      <c r="D112" s="100"/>
      <c r="E112" s="100"/>
      <c r="F112" s="103">
        <v>0.0002</v>
      </c>
      <c r="G112" s="117">
        <f t="shared" si="1"/>
        <v>0</v>
      </c>
      <c r="H112" s="46"/>
      <c r="I112" s="47"/>
      <c r="J112" s="47"/>
      <c r="K112" s="47"/>
    </row>
    <row r="113" spans="1:11" s="43" customFormat="1" ht="13.5" customHeight="1">
      <c r="A113" s="125" t="s">
        <v>97</v>
      </c>
      <c r="B113" s="100" t="s">
        <v>142</v>
      </c>
      <c r="C113" s="100"/>
      <c r="D113" s="100"/>
      <c r="E113" s="100"/>
      <c r="F113" s="103">
        <v>0.0014</v>
      </c>
      <c r="G113" s="117">
        <f t="shared" si="1"/>
        <v>0</v>
      </c>
      <c r="H113" s="46"/>
      <c r="I113" s="47"/>
      <c r="J113" s="47"/>
      <c r="K113" s="47"/>
    </row>
    <row r="114" spans="1:11" s="43" customFormat="1" ht="13.5" customHeight="1">
      <c r="A114" s="162" t="s">
        <v>99</v>
      </c>
      <c r="B114" s="100" t="s">
        <v>143</v>
      </c>
      <c r="C114" s="100"/>
      <c r="D114" s="100"/>
      <c r="E114" s="100"/>
      <c r="F114" s="163">
        <v>0.0166</v>
      </c>
      <c r="G114" s="117">
        <f t="shared" si="1"/>
        <v>0</v>
      </c>
      <c r="H114" s="46"/>
      <c r="I114" s="47"/>
      <c r="J114" s="47"/>
      <c r="K114" s="47"/>
    </row>
    <row r="115" spans="1:11" s="43" customFormat="1" ht="13.5" customHeight="1">
      <c r="A115" s="141"/>
      <c r="B115" s="123" t="s">
        <v>128</v>
      </c>
      <c r="C115" s="123"/>
      <c r="D115" s="123"/>
      <c r="E115" s="123"/>
      <c r="F115" s="142">
        <f>SUM(F109:F114)</f>
        <v>0.1241</v>
      </c>
      <c r="G115" s="143">
        <f>SUM(G109:G114)</f>
        <v>0</v>
      </c>
      <c r="H115" s="46"/>
      <c r="I115" s="47"/>
      <c r="J115" s="47"/>
      <c r="K115" s="47"/>
    </row>
    <row r="116" spans="1:11" s="43" customFormat="1" ht="13.5" customHeight="1">
      <c r="A116" s="165"/>
      <c r="B116" s="47"/>
      <c r="C116" s="47"/>
      <c r="D116" s="47"/>
      <c r="E116" s="47"/>
      <c r="F116" s="47"/>
      <c r="G116" s="47"/>
      <c r="H116" s="46"/>
      <c r="I116" s="47"/>
      <c r="J116" s="47"/>
      <c r="K116" s="47"/>
    </row>
    <row r="117" spans="1:11" s="43" customFormat="1" ht="15.75" customHeight="1">
      <c r="A117" s="122" t="s">
        <v>151</v>
      </c>
      <c r="B117" s="122"/>
      <c r="C117" s="122"/>
      <c r="D117" s="122"/>
      <c r="E117" s="122"/>
      <c r="F117" s="122"/>
      <c r="G117" s="122"/>
      <c r="H117" s="46"/>
      <c r="I117" s="47"/>
      <c r="J117" s="166"/>
      <c r="K117" s="47"/>
    </row>
    <row r="118" spans="1:11" s="43" customFormat="1" ht="14.25" customHeight="1">
      <c r="A118" s="153"/>
      <c r="B118" s="153"/>
      <c r="C118" s="153"/>
      <c r="D118" s="153"/>
      <c r="E118" s="153"/>
      <c r="F118" s="153"/>
      <c r="G118" s="153"/>
      <c r="H118" s="46"/>
      <c r="I118" s="47"/>
      <c r="J118" s="47"/>
      <c r="K118" s="47"/>
    </row>
    <row r="119" spans="1:11" s="43" customFormat="1" ht="13.5" customHeight="1">
      <c r="A119" s="98" t="s">
        <v>152</v>
      </c>
      <c r="B119" s="98" t="s">
        <v>153</v>
      </c>
      <c r="C119" s="98"/>
      <c r="D119" s="98"/>
      <c r="E119" s="98"/>
      <c r="F119" s="156" t="s">
        <v>82</v>
      </c>
      <c r="G119" s="98" t="s">
        <v>74</v>
      </c>
      <c r="H119" s="46"/>
      <c r="I119" s="47"/>
      <c r="J119" s="47"/>
      <c r="K119" s="47"/>
    </row>
    <row r="120" spans="1:11" s="43" customFormat="1" ht="14.25" customHeight="1">
      <c r="A120" s="90" t="s">
        <v>41</v>
      </c>
      <c r="B120" s="100" t="s">
        <v>154</v>
      </c>
      <c r="C120" s="100"/>
      <c r="D120" s="100"/>
      <c r="E120" s="100"/>
      <c r="F120" s="101">
        <v>0</v>
      </c>
      <c r="G120" s="117">
        <f>G104*F120</f>
        <v>0</v>
      </c>
      <c r="H120" s="46"/>
      <c r="I120" s="47"/>
      <c r="J120" s="47"/>
      <c r="K120" s="47"/>
    </row>
    <row r="121" spans="1:11" s="43" customFormat="1" ht="13.5" customHeight="1">
      <c r="A121" s="63" t="s">
        <v>155</v>
      </c>
      <c r="B121" s="63"/>
      <c r="C121" s="63"/>
      <c r="D121" s="63"/>
      <c r="E121" s="63"/>
      <c r="F121" s="142">
        <v>0</v>
      </c>
      <c r="G121" s="167">
        <f>G120</f>
        <v>0</v>
      </c>
      <c r="H121" s="46"/>
      <c r="I121" s="47"/>
      <c r="J121" s="47"/>
      <c r="K121" s="47"/>
    </row>
    <row r="122" spans="1:11" s="43" customFormat="1" ht="13.5" customHeight="1">
      <c r="A122" s="107" t="s">
        <v>156</v>
      </c>
      <c r="B122" s="107"/>
      <c r="C122" s="107"/>
      <c r="D122" s="107"/>
      <c r="E122" s="107"/>
      <c r="F122" s="107"/>
      <c r="G122" s="107"/>
      <c r="H122" s="46"/>
      <c r="I122" s="47"/>
      <c r="J122" s="47"/>
      <c r="K122" s="47"/>
    </row>
    <row r="123" spans="1:11" s="43" customFormat="1" ht="14.25" customHeight="1">
      <c r="A123" s="107"/>
      <c r="B123" s="107"/>
      <c r="C123" s="107"/>
      <c r="D123" s="107"/>
      <c r="E123" s="107"/>
      <c r="F123" s="107"/>
      <c r="G123" s="107"/>
      <c r="H123" s="46"/>
      <c r="I123" s="47"/>
      <c r="J123" s="47"/>
      <c r="K123" s="47"/>
    </row>
    <row r="124" spans="1:11" s="43" customFormat="1" ht="14.25" customHeight="1">
      <c r="A124" s="168"/>
      <c r="B124" s="54"/>
      <c r="C124" s="54"/>
      <c r="D124" s="54"/>
      <c r="E124" s="54"/>
      <c r="F124" s="169"/>
      <c r="G124" s="170"/>
      <c r="H124" s="46"/>
      <c r="I124" s="47"/>
      <c r="J124" s="47"/>
      <c r="K124" s="47"/>
    </row>
    <row r="125" spans="1:11" s="43" customFormat="1" ht="13.5" customHeight="1">
      <c r="A125" s="69" t="s">
        <v>157</v>
      </c>
      <c r="B125" s="69"/>
      <c r="C125" s="69"/>
      <c r="D125" s="69"/>
      <c r="E125" s="69"/>
      <c r="F125" s="69"/>
      <c r="G125" s="69"/>
      <c r="H125" s="46"/>
      <c r="I125" s="47"/>
      <c r="J125" s="47"/>
      <c r="K125" s="47"/>
    </row>
    <row r="126" spans="1:11" s="43" customFormat="1" ht="14.25" customHeight="1">
      <c r="A126" s="171"/>
      <c r="B126" s="171"/>
      <c r="C126" s="171"/>
      <c r="D126" s="171"/>
      <c r="E126" s="171"/>
      <c r="F126" s="171"/>
      <c r="G126" s="171"/>
      <c r="H126" s="46"/>
      <c r="I126" s="47"/>
      <c r="J126" s="47"/>
      <c r="K126" s="47"/>
    </row>
    <row r="127" spans="1:11" s="43" customFormat="1" ht="14.25" customHeight="1">
      <c r="A127" s="98">
        <v>4</v>
      </c>
      <c r="B127" s="172" t="s">
        <v>158</v>
      </c>
      <c r="C127" s="172"/>
      <c r="D127" s="172"/>
      <c r="E127" s="172"/>
      <c r="F127" s="63"/>
      <c r="G127" s="98" t="s">
        <v>74</v>
      </c>
      <c r="H127" s="46"/>
      <c r="I127" s="47"/>
      <c r="J127" s="47"/>
      <c r="K127" s="47"/>
    </row>
    <row r="128" spans="1:11" s="43" customFormat="1" ht="13.5" customHeight="1">
      <c r="A128" s="90" t="s">
        <v>136</v>
      </c>
      <c r="B128" s="100" t="s">
        <v>137</v>
      </c>
      <c r="C128" s="100"/>
      <c r="D128" s="100"/>
      <c r="E128" s="100"/>
      <c r="F128" s="101">
        <f>F115</f>
        <v>0.1241</v>
      </c>
      <c r="G128" s="117">
        <f>G115</f>
        <v>0</v>
      </c>
      <c r="H128" s="46"/>
      <c r="I128" s="47"/>
      <c r="J128" s="47"/>
      <c r="K128" s="47"/>
    </row>
    <row r="129" spans="1:11" s="43" customFormat="1" ht="13.5" customHeight="1">
      <c r="A129" s="125" t="s">
        <v>152</v>
      </c>
      <c r="B129" s="100" t="s">
        <v>153</v>
      </c>
      <c r="C129" s="100"/>
      <c r="D129" s="100"/>
      <c r="E129" s="100"/>
      <c r="F129" s="103">
        <f>F121</f>
        <v>0</v>
      </c>
      <c r="G129" s="117">
        <f>G121</f>
        <v>0</v>
      </c>
      <c r="H129" s="46"/>
      <c r="I129" s="47"/>
      <c r="J129" s="47"/>
      <c r="K129" s="47"/>
    </row>
    <row r="130" spans="1:11" s="43" customFormat="1" ht="13.5" customHeight="1">
      <c r="A130" s="141"/>
      <c r="B130" s="123" t="s">
        <v>128</v>
      </c>
      <c r="C130" s="123"/>
      <c r="D130" s="123"/>
      <c r="E130" s="123"/>
      <c r="F130" s="142">
        <f>F128</f>
        <v>0.1241</v>
      </c>
      <c r="G130" s="143">
        <f>G128+G129</f>
        <v>0</v>
      </c>
      <c r="H130" s="46"/>
      <c r="I130" s="47"/>
      <c r="J130" s="47"/>
      <c r="K130" s="47"/>
    </row>
    <row r="131" spans="1:11" ht="14.25" customHeight="1">
      <c r="A131" s="47"/>
      <c r="B131" s="47"/>
      <c r="C131" s="47"/>
      <c r="D131" s="47"/>
      <c r="E131" s="47"/>
      <c r="F131" s="47"/>
      <c r="G131" s="47"/>
      <c r="H131" s="46"/>
      <c r="I131" s="47"/>
      <c r="J131" s="47"/>
      <c r="K131" s="47"/>
    </row>
    <row r="132" spans="1:11" s="43" customFormat="1" ht="15.75" customHeight="1">
      <c r="A132" s="95" t="s">
        <v>159</v>
      </c>
      <c r="B132" s="95"/>
      <c r="C132" s="95"/>
      <c r="D132" s="95"/>
      <c r="E132" s="95"/>
      <c r="F132" s="95"/>
      <c r="G132" s="95"/>
      <c r="H132" s="46"/>
      <c r="I132" s="47"/>
      <c r="J132" s="47"/>
      <c r="K132" s="47"/>
    </row>
    <row r="133" spans="1:11" ht="14.25" customHeight="1">
      <c r="A133" s="47"/>
      <c r="B133" s="47"/>
      <c r="C133" s="47"/>
      <c r="D133" s="47"/>
      <c r="E133" s="47"/>
      <c r="F133" s="47"/>
      <c r="G133" s="47"/>
      <c r="H133" s="46"/>
      <c r="I133" s="47"/>
      <c r="J133" s="47"/>
      <c r="K133" s="47"/>
    </row>
    <row r="134" spans="1:11" s="43" customFormat="1" ht="13.5" customHeight="1">
      <c r="A134" s="63">
        <v>5</v>
      </c>
      <c r="B134" s="63" t="s">
        <v>160</v>
      </c>
      <c r="C134" s="63"/>
      <c r="D134" s="63"/>
      <c r="E134" s="63"/>
      <c r="F134" s="63" t="s">
        <v>74</v>
      </c>
      <c r="G134" s="63"/>
      <c r="H134" s="46"/>
      <c r="I134" s="47"/>
      <c r="J134" s="47"/>
      <c r="K134" s="47"/>
    </row>
    <row r="135" spans="1:11" s="43" customFormat="1" ht="13.5" customHeight="1">
      <c r="A135" s="56" t="s">
        <v>41</v>
      </c>
      <c r="B135" s="137" t="s">
        <v>161</v>
      </c>
      <c r="C135" s="137"/>
      <c r="D135" s="137"/>
      <c r="E135" s="137"/>
      <c r="F135" s="131">
        <v>0</v>
      </c>
      <c r="G135" s="131"/>
      <c r="H135" s="46"/>
      <c r="I135" s="47"/>
      <c r="J135" s="47"/>
      <c r="K135" s="47"/>
    </row>
    <row r="136" spans="1:11" s="43" customFormat="1" ht="13.5" customHeight="1">
      <c r="A136" s="56" t="s">
        <v>44</v>
      </c>
      <c r="B136" s="137" t="s">
        <v>162</v>
      </c>
      <c r="C136" s="137"/>
      <c r="D136" s="137"/>
      <c r="E136" s="137"/>
      <c r="F136" s="131">
        <v>0</v>
      </c>
      <c r="G136" s="131"/>
      <c r="H136" s="46"/>
      <c r="I136" s="47"/>
      <c r="J136" s="47"/>
      <c r="K136" s="47"/>
    </row>
    <row r="137" spans="1:11" s="43" customFormat="1" ht="13.5" customHeight="1">
      <c r="A137" s="56" t="s">
        <v>47</v>
      </c>
      <c r="B137" s="137" t="s">
        <v>163</v>
      </c>
      <c r="C137" s="137"/>
      <c r="D137" s="137"/>
      <c r="E137" s="137"/>
      <c r="F137" s="131">
        <v>0</v>
      </c>
      <c r="G137" s="131"/>
      <c r="H137" s="46"/>
      <c r="I137" s="47"/>
      <c r="J137" s="47"/>
      <c r="K137" s="47"/>
    </row>
    <row r="138" spans="1:11" s="43" customFormat="1" ht="13.5" customHeight="1">
      <c r="A138" s="56" t="s">
        <v>50</v>
      </c>
      <c r="B138" s="137" t="s">
        <v>407</v>
      </c>
      <c r="C138" s="137"/>
      <c r="D138" s="137"/>
      <c r="E138" s="137"/>
      <c r="F138" s="174">
        <v>70.5</v>
      </c>
      <c r="G138" s="174"/>
      <c r="H138" s="46"/>
      <c r="I138" s="47"/>
      <c r="J138" s="47"/>
      <c r="K138" s="47"/>
    </row>
    <row r="139" spans="1:11" s="43" customFormat="1" ht="13.5" customHeight="1">
      <c r="A139" s="175"/>
      <c r="B139" s="63" t="s">
        <v>76</v>
      </c>
      <c r="C139" s="63"/>
      <c r="D139" s="63"/>
      <c r="E139" s="63"/>
      <c r="F139" s="176">
        <f>SUM(F135:F138)</f>
        <v>70.5</v>
      </c>
      <c r="G139" s="176"/>
      <c r="H139" s="46"/>
      <c r="I139" s="47"/>
      <c r="J139" s="47"/>
      <c r="K139" s="47"/>
    </row>
    <row r="140" spans="1:11" s="43" customFormat="1" ht="14.25" customHeight="1">
      <c r="A140" s="84"/>
      <c r="B140" s="47"/>
      <c r="C140" s="47"/>
      <c r="D140" s="47"/>
      <c r="E140" s="47"/>
      <c r="F140" s="47"/>
      <c r="G140" s="47"/>
      <c r="H140" s="46"/>
      <c r="I140" s="47"/>
      <c r="J140" s="47"/>
      <c r="K140" s="47"/>
    </row>
    <row r="141" spans="1:11" s="43" customFormat="1" ht="15.75" customHeight="1">
      <c r="A141" s="177" t="s">
        <v>166</v>
      </c>
      <c r="B141" s="177"/>
      <c r="C141" s="177"/>
      <c r="D141" s="177"/>
      <c r="E141" s="177"/>
      <c r="F141" s="177"/>
      <c r="G141" s="177"/>
      <c r="H141" s="46"/>
      <c r="I141" s="47"/>
      <c r="J141" s="47"/>
      <c r="K141" s="47"/>
    </row>
    <row r="142" spans="1:11" s="43" customFormat="1" ht="14.25" customHeight="1">
      <c r="A142" s="178"/>
      <c r="B142" s="178"/>
      <c r="C142" s="178"/>
      <c r="D142" s="178"/>
      <c r="E142" s="178"/>
      <c r="F142" s="178"/>
      <c r="G142" s="178"/>
      <c r="H142" s="46"/>
      <c r="I142" s="47"/>
      <c r="J142" s="47"/>
      <c r="K142" s="47"/>
    </row>
    <row r="143" spans="1:11" s="43" customFormat="1" ht="13.5" customHeight="1">
      <c r="A143" s="110" t="s">
        <v>167</v>
      </c>
      <c r="B143" s="110"/>
      <c r="C143" s="110"/>
      <c r="D143" s="110"/>
      <c r="E143" s="110"/>
      <c r="F143" s="110"/>
      <c r="G143" s="270">
        <f>F43+F88+G98+G130+F139</f>
        <v>70.5</v>
      </c>
      <c r="H143" s="46"/>
      <c r="I143" s="47"/>
      <c r="J143" s="47"/>
      <c r="K143" s="47"/>
    </row>
    <row r="144" spans="1:11" s="43" customFormat="1" ht="14.25" customHeight="1">
      <c r="A144" s="47"/>
      <c r="B144" s="53"/>
      <c r="C144" s="53"/>
      <c r="D144" s="53"/>
      <c r="E144" s="53"/>
      <c r="F144" s="53"/>
      <c r="G144" s="180">
        <f>G143+G146</f>
        <v>72.615</v>
      </c>
      <c r="H144" s="46"/>
      <c r="I144" s="47"/>
      <c r="J144" s="47"/>
      <c r="K144" s="47"/>
    </row>
    <row r="145" spans="1:11" s="43" customFormat="1" ht="13.5" customHeight="1">
      <c r="A145" s="93">
        <v>6</v>
      </c>
      <c r="B145" s="181" t="s">
        <v>168</v>
      </c>
      <c r="C145" s="181"/>
      <c r="D145" s="181"/>
      <c r="E145" s="181"/>
      <c r="F145" s="181" t="s">
        <v>82</v>
      </c>
      <c r="G145" s="182" t="s">
        <v>74</v>
      </c>
      <c r="H145" s="46"/>
      <c r="I145" s="47"/>
      <c r="J145" s="47"/>
      <c r="K145" s="47"/>
    </row>
    <row r="146" spans="1:11" s="43" customFormat="1" ht="13.5" customHeight="1">
      <c r="A146" s="183" t="s">
        <v>41</v>
      </c>
      <c r="B146" s="184" t="s">
        <v>169</v>
      </c>
      <c r="C146" s="184"/>
      <c r="D146" s="184"/>
      <c r="E146" s="184"/>
      <c r="F146" s="185">
        <v>0.03</v>
      </c>
      <c r="G146" s="186">
        <f>G143*F146</f>
        <v>2.1149999999999998</v>
      </c>
      <c r="H146" s="46"/>
      <c r="I146" s="47"/>
      <c r="J146" s="47"/>
      <c r="K146" s="47"/>
    </row>
    <row r="147" spans="1:11" s="43" customFormat="1" ht="13.5" customHeight="1">
      <c r="A147" s="187" t="s">
        <v>44</v>
      </c>
      <c r="B147" s="78" t="s">
        <v>170</v>
      </c>
      <c r="C147" s="78"/>
      <c r="D147" s="78"/>
      <c r="E147" s="78"/>
      <c r="F147" s="188">
        <v>0.08599</v>
      </c>
      <c r="G147" s="189">
        <f>(G143+G146)*F147</f>
        <v>6.24416385</v>
      </c>
      <c r="H147" s="190"/>
      <c r="I147" s="47"/>
      <c r="J147" s="47"/>
      <c r="K147" s="47"/>
    </row>
    <row r="148" spans="1:11" s="43" customFormat="1" ht="13.5" customHeight="1">
      <c r="A148" s="187" t="s">
        <v>47</v>
      </c>
      <c r="B148" s="78" t="s">
        <v>171</v>
      </c>
      <c r="C148" s="78"/>
      <c r="D148" s="78"/>
      <c r="E148" s="78"/>
      <c r="F148" s="188"/>
      <c r="G148" s="189"/>
      <c r="H148" s="46"/>
      <c r="I148" s="46"/>
      <c r="J148" s="47"/>
      <c r="K148" s="47"/>
    </row>
    <row r="149" spans="1:11" s="43" customFormat="1" ht="13.5" customHeight="1">
      <c r="A149" s="187"/>
      <c r="B149" s="78" t="s">
        <v>172</v>
      </c>
      <c r="C149" s="78"/>
      <c r="D149" s="78"/>
      <c r="E149" s="78"/>
      <c r="F149" s="188">
        <v>0.076</v>
      </c>
      <c r="G149" s="189">
        <f aca="true" t="shared" si="2" ref="G149:G151">SUM($G$143,$G$146,$G$147)/0.8575*F149</f>
        <v>6.989267000116618</v>
      </c>
      <c r="H149" s="46"/>
      <c r="I149" s="47"/>
      <c r="J149" s="47"/>
      <c r="K149" s="47"/>
    </row>
    <row r="150" spans="1:11" s="43" customFormat="1" ht="13.5" customHeight="1">
      <c r="A150" s="187"/>
      <c r="B150" s="78" t="s">
        <v>173</v>
      </c>
      <c r="C150" s="78"/>
      <c r="D150" s="78"/>
      <c r="E150" s="78"/>
      <c r="F150" s="188">
        <v>0.0165</v>
      </c>
      <c r="G150" s="189">
        <f t="shared" si="2"/>
        <v>1.517406651341108</v>
      </c>
      <c r="H150" s="46"/>
      <c r="I150" s="47"/>
      <c r="J150" s="47"/>
      <c r="K150" s="47"/>
    </row>
    <row r="151" spans="1:11" s="43" customFormat="1" ht="13.5" customHeight="1">
      <c r="A151" s="187"/>
      <c r="B151" s="78" t="s">
        <v>174</v>
      </c>
      <c r="C151" s="78"/>
      <c r="D151" s="78"/>
      <c r="E151" s="78"/>
      <c r="F151" s="188">
        <v>0.05</v>
      </c>
      <c r="G151" s="189">
        <f t="shared" si="2"/>
        <v>4.598201973760933</v>
      </c>
      <c r="H151" s="46"/>
      <c r="I151" s="47"/>
      <c r="J151" s="47"/>
      <c r="K151" s="47"/>
    </row>
    <row r="152" spans="1:11" s="43" customFormat="1" ht="13.5" customHeight="1">
      <c r="A152" s="191"/>
      <c r="B152" s="192" t="s">
        <v>76</v>
      </c>
      <c r="C152" s="192"/>
      <c r="D152" s="192"/>
      <c r="E152" s="192"/>
      <c r="F152" s="193">
        <f>SUM(F146:F151)</f>
        <v>0.25849</v>
      </c>
      <c r="G152" s="94">
        <f>SUM(G146:G151)</f>
        <v>21.46403947521866</v>
      </c>
      <c r="H152" s="46"/>
      <c r="I152" s="47"/>
      <c r="J152" s="47"/>
      <c r="K152" s="47"/>
    </row>
    <row r="153" spans="1:11" ht="14.25" customHeight="1">
      <c r="A153" s="47"/>
      <c r="B153" s="47"/>
      <c r="C153" s="47"/>
      <c r="D153" s="47"/>
      <c r="E153" s="47"/>
      <c r="F153" s="47"/>
      <c r="G153" s="47"/>
      <c r="H153" s="46"/>
      <c r="I153" s="47"/>
      <c r="J153" s="47"/>
      <c r="K153" s="47"/>
    </row>
    <row r="154" spans="1:11" s="43" customFormat="1" ht="14.25" customHeight="1">
      <c r="A154" s="73" t="s">
        <v>175</v>
      </c>
      <c r="B154" s="73"/>
      <c r="C154" s="73"/>
      <c r="D154" s="73"/>
      <c r="E154" s="73"/>
      <c r="F154" s="73"/>
      <c r="G154" s="73"/>
      <c r="H154" s="46"/>
      <c r="I154" s="47"/>
      <c r="J154" s="47"/>
      <c r="K154" s="47"/>
    </row>
    <row r="155" spans="1:11" s="43" customFormat="1" ht="15.75" customHeight="1">
      <c r="A155" s="73" t="s">
        <v>176</v>
      </c>
      <c r="B155" s="73"/>
      <c r="C155" s="73"/>
      <c r="D155" s="73"/>
      <c r="E155" s="73"/>
      <c r="F155" s="73"/>
      <c r="G155" s="73"/>
      <c r="H155" s="46"/>
      <c r="I155" s="47"/>
      <c r="J155" s="47"/>
      <c r="K155" s="47"/>
    </row>
    <row r="156" spans="1:11" s="43" customFormat="1" ht="14.25" customHeight="1">
      <c r="A156" s="178" t="s">
        <v>177</v>
      </c>
      <c r="B156" s="178"/>
      <c r="C156" s="178"/>
      <c r="D156" s="178"/>
      <c r="E156" s="178"/>
      <c r="F156" s="178"/>
      <c r="G156" s="178"/>
      <c r="H156" s="46"/>
      <c r="I156" s="47"/>
      <c r="J156" s="47"/>
      <c r="K156" s="47"/>
    </row>
    <row r="157" spans="1:11" s="43" customFormat="1" ht="14.25" customHeight="1">
      <c r="A157" s="178" t="s">
        <v>178</v>
      </c>
      <c r="B157" s="178"/>
      <c r="C157" s="178"/>
      <c r="D157" s="178"/>
      <c r="E157" s="178"/>
      <c r="F157" s="178"/>
      <c r="G157" s="178"/>
      <c r="H157" s="46"/>
      <c r="I157" s="47"/>
      <c r="J157" s="47"/>
      <c r="K157" s="47"/>
    </row>
    <row r="158" spans="1:11" s="43" customFormat="1" ht="48.75" customHeight="1">
      <c r="A158" s="194" t="s">
        <v>179</v>
      </c>
      <c r="B158" s="194"/>
      <c r="C158" s="194"/>
      <c r="D158" s="194"/>
      <c r="E158" s="194"/>
      <c r="F158" s="194"/>
      <c r="G158" s="194"/>
      <c r="H158" s="46"/>
      <c r="I158" s="47"/>
      <c r="J158" s="47"/>
      <c r="K158" s="47"/>
    </row>
    <row r="159" spans="1:11" s="43" customFormat="1" ht="56.25" customHeight="1">
      <c r="A159" s="195" t="s">
        <v>180</v>
      </c>
      <c r="B159" s="195"/>
      <c r="C159" s="195"/>
      <c r="D159" s="195"/>
      <c r="E159" s="195"/>
      <c r="F159" s="195"/>
      <c r="G159" s="195"/>
      <c r="H159" s="46"/>
      <c r="I159" s="47"/>
      <c r="J159" s="47"/>
      <c r="K159" s="47"/>
    </row>
    <row r="160" spans="1:11" s="43" customFormat="1" ht="15.75" customHeight="1">
      <c r="A160" s="178"/>
      <c r="B160" s="53"/>
      <c r="C160" s="53"/>
      <c r="D160" s="53"/>
      <c r="E160" s="53"/>
      <c r="F160" s="53"/>
      <c r="G160" s="53"/>
      <c r="H160" s="46"/>
      <c r="I160" s="47"/>
      <c r="J160" s="47"/>
      <c r="K160" s="47"/>
    </row>
    <row r="161" spans="1:11" s="43" customFormat="1" ht="13.5" customHeight="1">
      <c r="A161" s="69" t="s">
        <v>181</v>
      </c>
      <c r="B161" s="69"/>
      <c r="C161" s="69"/>
      <c r="D161" s="69"/>
      <c r="E161" s="69"/>
      <c r="F161" s="69"/>
      <c r="G161" s="69"/>
      <c r="H161" s="46"/>
      <c r="I161" s="47"/>
      <c r="J161" s="47"/>
      <c r="K161" s="47"/>
    </row>
    <row r="162" spans="1:11" s="43" customFormat="1" ht="14.25" customHeight="1">
      <c r="A162" s="75"/>
      <c r="B162" s="75"/>
      <c r="C162" s="75"/>
      <c r="D162" s="75"/>
      <c r="E162" s="75"/>
      <c r="F162" s="75"/>
      <c r="G162" s="75"/>
      <c r="H162" s="46"/>
      <c r="I162" s="47"/>
      <c r="J162" s="47"/>
      <c r="K162" s="47"/>
    </row>
    <row r="163" spans="1:11" s="43" customFormat="1" ht="24.75" customHeight="1">
      <c r="A163" s="196"/>
      <c r="B163" s="134" t="s">
        <v>182</v>
      </c>
      <c r="C163" s="134"/>
      <c r="D163" s="134"/>
      <c r="E163" s="134"/>
      <c r="F163" s="134" t="s">
        <v>183</v>
      </c>
      <c r="G163" s="134"/>
      <c r="H163" s="46"/>
      <c r="I163" s="47"/>
      <c r="J163" s="47"/>
      <c r="K163" s="47"/>
    </row>
    <row r="164" spans="1:11" s="43" customFormat="1" ht="18.75" customHeight="1">
      <c r="A164" s="77" t="s">
        <v>41</v>
      </c>
      <c r="B164" s="78" t="s">
        <v>184</v>
      </c>
      <c r="C164" s="78"/>
      <c r="D164" s="78"/>
      <c r="E164" s="78"/>
      <c r="F164" s="81">
        <f>F43</f>
        <v>0</v>
      </c>
      <c r="G164" s="81"/>
      <c r="H164" s="46"/>
      <c r="I164" s="47"/>
      <c r="J164" s="47"/>
      <c r="K164" s="47"/>
    </row>
    <row r="165" spans="1:11" s="43" customFormat="1" ht="24" customHeight="1">
      <c r="A165" s="77" t="s">
        <v>44</v>
      </c>
      <c r="B165" s="78" t="s">
        <v>185</v>
      </c>
      <c r="C165" s="78"/>
      <c r="D165" s="78"/>
      <c r="E165" s="78"/>
      <c r="F165" s="81">
        <f>F88</f>
        <v>0</v>
      </c>
      <c r="G165" s="81"/>
      <c r="H165" s="46"/>
      <c r="I165" s="47"/>
      <c r="J165" s="47"/>
      <c r="K165" s="47"/>
    </row>
    <row r="166" spans="1:11" s="43" customFormat="1" ht="13.5" customHeight="1">
      <c r="A166" s="77" t="s">
        <v>47</v>
      </c>
      <c r="B166" s="78" t="s">
        <v>186</v>
      </c>
      <c r="C166" s="78"/>
      <c r="D166" s="78"/>
      <c r="E166" s="78"/>
      <c r="F166" s="81">
        <f>G98</f>
        <v>0</v>
      </c>
      <c r="G166" s="81"/>
      <c r="H166" s="46"/>
      <c r="I166" s="47"/>
      <c r="J166" s="47"/>
      <c r="K166" s="47"/>
    </row>
    <row r="167" spans="1:11" s="43" customFormat="1" ht="24" customHeight="1">
      <c r="A167" s="77" t="s">
        <v>50</v>
      </c>
      <c r="B167" s="78" t="s">
        <v>187</v>
      </c>
      <c r="C167" s="78"/>
      <c r="D167" s="78"/>
      <c r="E167" s="78"/>
      <c r="F167" s="81">
        <f>G130</f>
        <v>0</v>
      </c>
      <c r="G167" s="81"/>
      <c r="H167" s="46"/>
      <c r="I167" s="47"/>
      <c r="J167" s="47"/>
      <c r="K167" s="47"/>
    </row>
    <row r="168" spans="1:11" s="43" customFormat="1" ht="13.5" customHeight="1">
      <c r="A168" s="77" t="s">
        <v>97</v>
      </c>
      <c r="B168" s="78" t="s">
        <v>188</v>
      </c>
      <c r="C168" s="78"/>
      <c r="D168" s="78"/>
      <c r="E168" s="78"/>
      <c r="F168" s="81">
        <f>F139</f>
        <v>70.5</v>
      </c>
      <c r="G168" s="81"/>
      <c r="H168" s="46"/>
      <c r="I168" s="47"/>
      <c r="J168" s="47"/>
      <c r="K168" s="47"/>
    </row>
    <row r="169" spans="1:11" s="43" customFormat="1" ht="13.5" customHeight="1">
      <c r="A169" s="197" t="s">
        <v>189</v>
      </c>
      <c r="B169" s="197"/>
      <c r="C169" s="197"/>
      <c r="D169" s="197"/>
      <c r="E169" s="197"/>
      <c r="F169" s="154">
        <f>F164+F165+F166+F167+F168</f>
        <v>70.5</v>
      </c>
      <c r="G169" s="154"/>
      <c r="H169" s="46"/>
      <c r="I169" s="47"/>
      <c r="J169" s="47"/>
      <c r="K169" s="47"/>
    </row>
    <row r="170" spans="1:11" s="43" customFormat="1" ht="13.5" customHeight="1">
      <c r="A170" s="77" t="s">
        <v>99</v>
      </c>
      <c r="B170" s="78" t="s">
        <v>190</v>
      </c>
      <c r="C170" s="78"/>
      <c r="D170" s="78"/>
      <c r="E170" s="78"/>
      <c r="F170" s="81">
        <f>G152</f>
        <v>21.46403947521866</v>
      </c>
      <c r="G170" s="81"/>
      <c r="H170" s="46"/>
      <c r="I170" s="47"/>
      <c r="J170" s="47"/>
      <c r="K170" s="47"/>
    </row>
    <row r="171" spans="1:11" s="43" customFormat="1" ht="13.5" customHeight="1">
      <c r="A171" s="64" t="s">
        <v>191</v>
      </c>
      <c r="B171" s="64"/>
      <c r="C171" s="64"/>
      <c r="D171" s="64"/>
      <c r="E171" s="64"/>
      <c r="F171" s="198">
        <f>F169+F170</f>
        <v>91.96403947521866</v>
      </c>
      <c r="G171" s="198"/>
      <c r="H171" s="199"/>
      <c r="I171" s="47"/>
      <c r="J171" s="47"/>
      <c r="K171" s="47"/>
    </row>
    <row r="172" spans="1:11" s="43" customFormat="1" ht="14.25" customHeight="1">
      <c r="A172" s="200"/>
      <c r="B172" s="200"/>
      <c r="C172" s="200"/>
      <c r="D172" s="200"/>
      <c r="E172" s="200"/>
      <c r="F172" s="200"/>
      <c r="G172" s="200"/>
      <c r="H172" s="46"/>
      <c r="I172" s="47"/>
      <c r="J172" s="47"/>
      <c r="K172" s="47"/>
    </row>
    <row r="173" spans="1:11" s="43" customFormat="1" ht="13.5" customHeight="1">
      <c r="A173" s="69" t="s">
        <v>192</v>
      </c>
      <c r="B173" s="69"/>
      <c r="C173" s="69"/>
      <c r="D173" s="69"/>
      <c r="E173" s="69"/>
      <c r="F173" s="69"/>
      <c r="G173" s="69"/>
      <c r="H173" s="46"/>
      <c r="I173" s="47"/>
      <c r="J173" s="47"/>
      <c r="K173" s="47"/>
    </row>
    <row r="174" spans="1:11" ht="14.25" customHeight="1">
      <c r="A174" s="47"/>
      <c r="B174" s="47"/>
      <c r="C174" s="47"/>
      <c r="D174" s="47"/>
      <c r="E174" s="47"/>
      <c r="F174" s="47"/>
      <c r="G174" s="47"/>
      <c r="H174" s="46"/>
      <c r="I174" s="47"/>
      <c r="J174" s="47"/>
      <c r="K174" s="47"/>
    </row>
    <row r="175" spans="1:11" s="43" customFormat="1" ht="60" customHeight="1">
      <c r="A175" s="271" t="s">
        <v>193</v>
      </c>
      <c r="B175" s="271"/>
      <c r="C175" s="271" t="s">
        <v>408</v>
      </c>
      <c r="D175" s="271" t="s">
        <v>409</v>
      </c>
      <c r="E175" s="271"/>
      <c r="F175" s="271" t="s">
        <v>410</v>
      </c>
      <c r="G175" s="271"/>
      <c r="H175" s="46"/>
      <c r="I175" s="47"/>
      <c r="J175" s="47"/>
      <c r="K175" s="47"/>
    </row>
    <row r="176" spans="1:11" s="43" customFormat="1" ht="24.75" customHeight="1">
      <c r="A176" s="272" t="s">
        <v>199</v>
      </c>
      <c r="B176" s="273" t="s">
        <v>56</v>
      </c>
      <c r="C176" s="274">
        <v>91.96</v>
      </c>
      <c r="D176" s="272">
        <v>96</v>
      </c>
      <c r="E176" s="272"/>
      <c r="F176" s="275">
        <f>C176*D176</f>
        <v>8828.16</v>
      </c>
      <c r="G176" s="275"/>
      <c r="H176" s="46"/>
      <c r="I176" s="47"/>
      <c r="J176" s="47"/>
      <c r="K176" s="47"/>
    </row>
    <row r="177" spans="1:11" s="43" customFormat="1" ht="13.5" customHeight="1">
      <c r="A177" s="271" t="s">
        <v>411</v>
      </c>
      <c r="B177" s="271"/>
      <c r="C177" s="271"/>
      <c r="D177" s="271"/>
      <c r="E177" s="271"/>
      <c r="F177" s="271"/>
      <c r="G177" s="275">
        <f>SUM(F176)</f>
        <v>8828.16</v>
      </c>
      <c r="H177" s="46"/>
      <c r="I177" s="47"/>
      <c r="J177" s="47"/>
      <c r="K177" s="47"/>
    </row>
    <row r="178" spans="1:11" ht="14.25" customHeight="1">
      <c r="A178" s="47"/>
      <c r="B178" s="47"/>
      <c r="C178" s="47"/>
      <c r="D178" s="47"/>
      <c r="E178" s="47"/>
      <c r="F178" s="47"/>
      <c r="G178" s="47"/>
      <c r="H178" s="46"/>
      <c r="I178" s="47"/>
      <c r="J178" s="47"/>
      <c r="K178" s="47"/>
    </row>
    <row r="179" spans="1:11" s="43" customFormat="1" ht="15.75" customHeight="1">
      <c r="A179" s="276" t="s">
        <v>201</v>
      </c>
      <c r="B179" s="276"/>
      <c r="C179" s="276"/>
      <c r="D179" s="276"/>
      <c r="E179" s="276"/>
      <c r="F179" s="276"/>
      <c r="G179" s="276"/>
      <c r="H179" s="46"/>
      <c r="I179" s="47"/>
      <c r="J179" s="47"/>
      <c r="K179" s="47"/>
    </row>
    <row r="180" spans="1:11" ht="15.75" customHeight="1">
      <c r="A180" s="277"/>
      <c r="B180" s="277"/>
      <c r="C180" s="277"/>
      <c r="D180" s="277"/>
      <c r="E180" s="277"/>
      <c r="F180" s="277"/>
      <c r="G180" s="277"/>
      <c r="H180" s="46"/>
      <c r="I180" s="47"/>
      <c r="J180" s="47"/>
      <c r="K180" s="47"/>
    </row>
    <row r="181" spans="1:11" s="43" customFormat="1" ht="13.5" customHeight="1">
      <c r="A181" s="272"/>
      <c r="B181" s="271" t="s">
        <v>202</v>
      </c>
      <c r="C181" s="271"/>
      <c r="D181" s="271"/>
      <c r="E181" s="271"/>
      <c r="F181" s="271"/>
      <c r="G181" s="271"/>
      <c r="H181" s="46"/>
      <c r="I181" s="47"/>
      <c r="J181" s="47"/>
      <c r="K181" s="47"/>
    </row>
    <row r="182" spans="1:11" s="43" customFormat="1" ht="13.5" customHeight="1">
      <c r="A182" s="272"/>
      <c r="B182" s="278" t="s">
        <v>203</v>
      </c>
      <c r="C182" s="278"/>
      <c r="D182" s="278"/>
      <c r="E182" s="278"/>
      <c r="F182" s="271" t="s">
        <v>204</v>
      </c>
      <c r="G182" s="271"/>
      <c r="H182" s="46"/>
      <c r="I182" s="47"/>
      <c r="J182" s="47"/>
      <c r="K182" s="47"/>
    </row>
    <row r="183" spans="1:11" s="43" customFormat="1" ht="14.25" customHeight="1">
      <c r="A183" s="279" t="s">
        <v>41</v>
      </c>
      <c r="B183" s="280" t="s">
        <v>205</v>
      </c>
      <c r="C183" s="280"/>
      <c r="D183" s="280"/>
      <c r="E183" s="280"/>
      <c r="F183" s="281">
        <f>C176</f>
        <v>91.96</v>
      </c>
      <c r="G183" s="281"/>
      <c r="H183" s="46"/>
      <c r="I183" s="47"/>
      <c r="J183" s="47"/>
      <c r="K183" s="47"/>
    </row>
    <row r="184" spans="1:11" s="43" customFormat="1" ht="18" customHeight="1">
      <c r="A184" s="272" t="s">
        <v>44</v>
      </c>
      <c r="B184" s="282" t="s">
        <v>412</v>
      </c>
      <c r="C184" s="282"/>
      <c r="D184" s="282"/>
      <c r="E184" s="282"/>
      <c r="F184" s="283">
        <f>G177</f>
        <v>8828.16</v>
      </c>
      <c r="G184" s="283"/>
      <c r="H184" s="46"/>
      <c r="I184" s="47"/>
      <c r="J184" s="47"/>
      <c r="K184" s="47"/>
    </row>
    <row r="185" spans="1:11" ht="14.25" customHeight="1">
      <c r="A185" s="47"/>
      <c r="B185" s="47"/>
      <c r="C185" s="47"/>
      <c r="D185" s="47"/>
      <c r="E185" s="47"/>
      <c r="F185" s="47"/>
      <c r="G185" s="47"/>
      <c r="H185" s="46"/>
      <c r="I185" s="47"/>
      <c r="J185" s="47"/>
      <c r="K185" s="47"/>
    </row>
    <row r="186" spans="1:7" ht="48" customHeight="1">
      <c r="A186" s="284" t="s">
        <v>413</v>
      </c>
      <c r="B186" s="284"/>
      <c r="C186" s="284"/>
      <c r="D186" s="284"/>
      <c r="E186" s="284"/>
      <c r="F186" s="284"/>
      <c r="G186" s="284"/>
    </row>
    <row r="187" spans="1:7" ht="14.25" customHeight="1">
      <c r="A187" s="285"/>
      <c r="B187" s="285"/>
      <c r="C187" s="285"/>
      <c r="D187" s="285"/>
      <c r="E187" s="285"/>
      <c r="F187" s="285"/>
      <c r="G187" s="285"/>
    </row>
    <row r="188" spans="1:7" ht="70.5" customHeight="1">
      <c r="A188" s="120" t="s">
        <v>414</v>
      </c>
      <c r="B188" s="120"/>
      <c r="C188" s="120"/>
      <c r="D188" s="120"/>
      <c r="E188" s="120"/>
      <c r="F188" s="120"/>
      <c r="G188" s="120"/>
    </row>
    <row r="189" spans="1:7" ht="14.25" customHeight="1">
      <c r="A189" s="286"/>
      <c r="B189" s="286"/>
      <c r="C189" s="286"/>
      <c r="D189" s="286"/>
      <c r="E189" s="286"/>
      <c r="F189" s="286"/>
      <c r="G189" s="286"/>
    </row>
    <row r="190" spans="1:7" ht="48" customHeight="1">
      <c r="A190" s="120" t="s">
        <v>415</v>
      </c>
      <c r="B190" s="120"/>
      <c r="C190" s="120"/>
      <c r="D190" s="120"/>
      <c r="E190" s="120"/>
      <c r="F190" s="120"/>
      <c r="G190" s="120"/>
    </row>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83">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B41:E41"/>
    <mergeCell ref="F41:G41"/>
    <mergeCell ref="B42:E42"/>
    <mergeCell ref="F42:G42"/>
    <mergeCell ref="A43:E43"/>
    <mergeCell ref="F43:G43"/>
    <mergeCell ref="A44:G45"/>
    <mergeCell ref="A47:G47"/>
    <mergeCell ref="A49:G49"/>
    <mergeCell ref="A50:G50"/>
    <mergeCell ref="B51:E51"/>
    <mergeCell ref="B52:E52"/>
    <mergeCell ref="B53:E53"/>
    <mergeCell ref="B54:E54"/>
    <mergeCell ref="A55:E55"/>
    <mergeCell ref="A57:G59"/>
    <mergeCell ref="A60:F60"/>
    <mergeCell ref="B62:E62"/>
    <mergeCell ref="B63:E63"/>
    <mergeCell ref="B64:E64"/>
    <mergeCell ref="B65:E65"/>
    <mergeCell ref="B66:E66"/>
    <mergeCell ref="B67:E67"/>
    <mergeCell ref="B68:E68"/>
    <mergeCell ref="B69:E69"/>
    <mergeCell ref="B70:E70"/>
    <mergeCell ref="A71:E71"/>
    <mergeCell ref="A73:G73"/>
    <mergeCell ref="B75:E75"/>
    <mergeCell ref="F75:G75"/>
    <mergeCell ref="B76:E76"/>
    <mergeCell ref="F76:G76"/>
    <mergeCell ref="B77:E77"/>
    <mergeCell ref="F77:G77"/>
    <mergeCell ref="B78:E78"/>
    <mergeCell ref="F78:G78"/>
    <mergeCell ref="B79:E79"/>
    <mergeCell ref="F79:G79"/>
    <mergeCell ref="A80:E80"/>
    <mergeCell ref="F80:G80"/>
    <mergeCell ref="A82:G82"/>
    <mergeCell ref="B84:E84"/>
    <mergeCell ref="F84:G84"/>
    <mergeCell ref="B85:E85"/>
    <mergeCell ref="F85:G85"/>
    <mergeCell ref="B86:E86"/>
    <mergeCell ref="F86:G86"/>
    <mergeCell ref="B87:E87"/>
    <mergeCell ref="F87:G87"/>
    <mergeCell ref="A88:E88"/>
    <mergeCell ref="F88:G88"/>
    <mergeCell ref="A90:G90"/>
    <mergeCell ref="B92:E92"/>
    <mergeCell ref="B93:E93"/>
    <mergeCell ref="B94:E94"/>
    <mergeCell ref="B95:E95"/>
    <mergeCell ref="B96:E96"/>
    <mergeCell ref="B97:E97"/>
    <mergeCell ref="B98:E98"/>
    <mergeCell ref="A100:G100"/>
    <mergeCell ref="A102:G102"/>
    <mergeCell ref="A104:F104"/>
    <mergeCell ref="A106:G106"/>
    <mergeCell ref="B108:E108"/>
    <mergeCell ref="B109:E109"/>
    <mergeCell ref="B110:E110"/>
    <mergeCell ref="B111:E111"/>
    <mergeCell ref="B112:E112"/>
    <mergeCell ref="B113:E113"/>
    <mergeCell ref="B114:E114"/>
    <mergeCell ref="B115:E115"/>
    <mergeCell ref="A117:G117"/>
    <mergeCell ref="B119:E119"/>
    <mergeCell ref="B120:E120"/>
    <mergeCell ref="A121:E121"/>
    <mergeCell ref="A122:G123"/>
    <mergeCell ref="A125:G125"/>
    <mergeCell ref="A126:G126"/>
    <mergeCell ref="B127:E127"/>
    <mergeCell ref="B128:E128"/>
    <mergeCell ref="B129:E129"/>
    <mergeCell ref="B130:E130"/>
    <mergeCell ref="A132:G132"/>
    <mergeCell ref="B134:E134"/>
    <mergeCell ref="F134:G134"/>
    <mergeCell ref="B135:E135"/>
    <mergeCell ref="F135:G135"/>
    <mergeCell ref="B136:E136"/>
    <mergeCell ref="F136:G136"/>
    <mergeCell ref="B137:E137"/>
    <mergeCell ref="F137:G137"/>
    <mergeCell ref="B138:E138"/>
    <mergeCell ref="F138:G138"/>
    <mergeCell ref="B139:E139"/>
    <mergeCell ref="F139:G139"/>
    <mergeCell ref="A141:G141"/>
    <mergeCell ref="A143:F143"/>
    <mergeCell ref="B145:E145"/>
    <mergeCell ref="B146:E146"/>
    <mergeCell ref="B147:E147"/>
    <mergeCell ref="B148:E148"/>
    <mergeCell ref="B149:E149"/>
    <mergeCell ref="B150:E150"/>
    <mergeCell ref="B151:E151"/>
    <mergeCell ref="B152:E152"/>
    <mergeCell ref="A154:G154"/>
    <mergeCell ref="A155:G155"/>
    <mergeCell ref="A158:G158"/>
    <mergeCell ref="A159:G159"/>
    <mergeCell ref="A161:G161"/>
    <mergeCell ref="B163:E163"/>
    <mergeCell ref="F163:G163"/>
    <mergeCell ref="B164:E164"/>
    <mergeCell ref="F164:G164"/>
    <mergeCell ref="B165:E165"/>
    <mergeCell ref="F165:G165"/>
    <mergeCell ref="B166:E166"/>
    <mergeCell ref="F166:G166"/>
    <mergeCell ref="B167:E167"/>
    <mergeCell ref="F167:G167"/>
    <mergeCell ref="B168:E168"/>
    <mergeCell ref="F168:G168"/>
    <mergeCell ref="A169:E169"/>
    <mergeCell ref="F169:G169"/>
    <mergeCell ref="B170:E170"/>
    <mergeCell ref="F170:G170"/>
    <mergeCell ref="A171:E171"/>
    <mergeCell ref="F171:G171"/>
    <mergeCell ref="A173:G173"/>
    <mergeCell ref="A175:B175"/>
    <mergeCell ref="D175:E175"/>
    <mergeCell ref="F175:G175"/>
    <mergeCell ref="D176:E176"/>
    <mergeCell ref="F176:G176"/>
    <mergeCell ref="A177:F177"/>
    <mergeCell ref="A179:G179"/>
    <mergeCell ref="B181:G181"/>
    <mergeCell ref="B182:E182"/>
    <mergeCell ref="F182:G182"/>
    <mergeCell ref="B183:E183"/>
    <mergeCell ref="F183:G183"/>
    <mergeCell ref="B184:E184"/>
    <mergeCell ref="F184:G184"/>
    <mergeCell ref="A186:G186"/>
    <mergeCell ref="A188:G188"/>
    <mergeCell ref="A190:G190"/>
  </mergeCells>
  <printOptions/>
  <pageMargins left="0" right="0" top="0.1388888888888889" bottom="0.1388888888888889" header="0" footer="0"/>
  <pageSetup horizontalDpi="300" verticalDpi="300" orientation="portrait" paperSize="9" scale="92"/>
  <headerFooter alignWithMargins="0">
    <oddHeader>&amp;C&amp;10&amp;A</oddHeader>
    <oddFooter>&amp;C&amp;10Página &amp;P</oddFooter>
  </headerFooter>
</worksheet>
</file>

<file path=xl/worksheets/sheet13.xml><?xml version="1.0" encoding="utf-8"?>
<worksheet xmlns="http://schemas.openxmlformats.org/spreadsheetml/2006/main" xmlns:r="http://schemas.openxmlformats.org/officeDocument/2006/relationships">
  <sheetPr>
    <tabColor indexed="50"/>
  </sheetPr>
  <dimension ref="A1:BL207"/>
  <sheetViews>
    <sheetView view="pageBreakPreview" zoomScaleNormal="65" zoomScaleSheetLayoutView="100" workbookViewId="0" topLeftCell="A181">
      <selection activeCell="A1" sqref="A1"/>
    </sheetView>
  </sheetViews>
  <sheetFormatPr defaultColWidth="9.00390625" defaultRowHeight="14.25" customHeight="1"/>
  <cols>
    <col min="1" max="1" width="9.25390625" style="43" customWidth="1"/>
    <col min="2" max="2" width="21.75390625" style="43" customWidth="1"/>
    <col min="3" max="3" width="14.125" style="43" customWidth="1"/>
    <col min="4" max="4" width="13.375" style="43" customWidth="1"/>
    <col min="5" max="5" width="15.00390625" style="43" customWidth="1"/>
    <col min="6" max="6" width="15.625" style="43" customWidth="1"/>
    <col min="7" max="7" width="18.625" style="43" customWidth="1"/>
    <col min="8" max="8" width="10.25390625" style="44" customWidth="1"/>
    <col min="9" max="9" width="15.25390625" style="43" customWidth="1"/>
    <col min="10" max="10" width="12.75390625" style="43" customWidth="1"/>
    <col min="11" max="64" width="10.25390625" style="43" customWidth="1"/>
    <col min="65" max="16384" width="9.75390625" style="0" customWidth="1"/>
  </cols>
  <sheetData>
    <row r="1" spans="1:11" ht="14.25" customHeight="1">
      <c r="A1" s="45" t="s">
        <v>35</v>
      </c>
      <c r="B1" s="45"/>
      <c r="C1" s="45"/>
      <c r="D1" s="45"/>
      <c r="E1" s="45"/>
      <c r="F1" s="45"/>
      <c r="G1" s="45"/>
      <c r="H1" s="46"/>
      <c r="I1" s="47"/>
      <c r="J1" s="47"/>
      <c r="K1" s="47"/>
    </row>
    <row r="2" spans="1:11" ht="14.25" customHeight="1">
      <c r="A2" s="45"/>
      <c r="B2" s="45"/>
      <c r="C2" s="45"/>
      <c r="D2" s="45"/>
      <c r="E2" s="45"/>
      <c r="F2" s="45"/>
      <c r="G2" s="45"/>
      <c r="H2" s="46"/>
      <c r="I2" s="47"/>
      <c r="J2" s="47"/>
      <c r="K2" s="47"/>
    </row>
    <row r="3" spans="1:11" ht="14.25" customHeight="1">
      <c r="A3" s="48"/>
      <c r="B3" s="48"/>
      <c r="C3" s="48"/>
      <c r="D3" s="48"/>
      <c r="E3" s="48"/>
      <c r="F3" s="48"/>
      <c r="G3" s="48"/>
      <c r="H3" s="46"/>
      <c r="I3" s="47"/>
      <c r="J3" s="47"/>
      <c r="K3" s="47"/>
    </row>
    <row r="4" spans="1:11" ht="14.25" customHeight="1">
      <c r="A4" s="45" t="s">
        <v>36</v>
      </c>
      <c r="B4" s="45"/>
      <c r="C4" s="45"/>
      <c r="D4" s="45"/>
      <c r="E4" s="45"/>
      <c r="F4" s="45"/>
      <c r="G4" s="45"/>
      <c r="H4" s="46"/>
      <c r="I4" s="47"/>
      <c r="J4" s="47"/>
      <c r="K4" s="47"/>
    </row>
    <row r="5" spans="1:11" ht="14.25" customHeight="1">
      <c r="A5" s="49"/>
      <c r="B5" s="49"/>
      <c r="C5" s="49"/>
      <c r="D5" s="49"/>
      <c r="E5" s="49"/>
      <c r="F5" s="49"/>
      <c r="G5" s="49"/>
      <c r="H5" s="46"/>
      <c r="I5" s="47"/>
      <c r="J5" s="47"/>
      <c r="K5" s="47"/>
    </row>
    <row r="6" spans="1:11" ht="13.5" customHeight="1">
      <c r="A6" s="50" t="s">
        <v>37</v>
      </c>
      <c r="B6" s="50"/>
      <c r="C6" s="50"/>
      <c r="D6" s="50"/>
      <c r="E6" s="50"/>
      <c r="F6" s="50"/>
      <c r="G6" s="50"/>
      <c r="H6" s="46"/>
      <c r="I6" s="47"/>
      <c r="J6" s="47"/>
      <c r="K6" s="47"/>
    </row>
    <row r="7" spans="1:11" ht="13.5" customHeight="1">
      <c r="A7" s="51" t="s">
        <v>38</v>
      </c>
      <c r="B7" s="51"/>
      <c r="C7" s="51"/>
      <c r="D7" s="51"/>
      <c r="E7" s="51"/>
      <c r="F7" s="51"/>
      <c r="G7" s="51"/>
      <c r="H7" s="46"/>
      <c r="I7" s="47"/>
      <c r="J7" s="47"/>
      <c r="K7" s="47"/>
    </row>
    <row r="8" spans="1:11" ht="13.5" customHeight="1">
      <c r="A8" s="52" t="s">
        <v>39</v>
      </c>
      <c r="B8" s="52"/>
      <c r="C8" s="52"/>
      <c r="D8" s="52"/>
      <c r="E8" s="52"/>
      <c r="F8" s="53"/>
      <c r="G8" s="53"/>
      <c r="H8" s="46"/>
      <c r="I8" s="47"/>
      <c r="J8" s="47"/>
      <c r="K8" s="47"/>
    </row>
    <row r="9" spans="1:11" ht="14.25" customHeight="1">
      <c r="A9" s="54"/>
      <c r="B9" s="54"/>
      <c r="C9" s="54"/>
      <c r="D9" s="54"/>
      <c r="E9" s="54"/>
      <c r="F9" s="53"/>
      <c r="G9" s="53"/>
      <c r="H9" s="46"/>
      <c r="I9" s="47"/>
      <c r="J9" s="47"/>
      <c r="K9" s="47"/>
    </row>
    <row r="10" spans="1:11" ht="14.25" customHeight="1">
      <c r="A10" s="45" t="s">
        <v>40</v>
      </c>
      <c r="B10" s="45"/>
      <c r="C10" s="45"/>
      <c r="D10" s="45"/>
      <c r="E10" s="45"/>
      <c r="F10" s="45"/>
      <c r="G10" s="45"/>
      <c r="H10" s="46"/>
      <c r="I10" s="47"/>
      <c r="J10" s="47"/>
      <c r="K10" s="47"/>
    </row>
    <row r="11" spans="1:11" ht="14.25" customHeight="1">
      <c r="A11" s="55"/>
      <c r="B11" s="55"/>
      <c r="C11" s="55"/>
      <c r="D11" s="55"/>
      <c r="E11" s="55"/>
      <c r="F11" s="55"/>
      <c r="G11" s="55"/>
      <c r="H11" s="46"/>
      <c r="I11" s="47"/>
      <c r="J11" s="47"/>
      <c r="K11" s="47"/>
    </row>
    <row r="12" spans="1:11" ht="13.5" customHeight="1">
      <c r="A12" s="56" t="s">
        <v>41</v>
      </c>
      <c r="B12" s="57" t="s">
        <v>42</v>
      </c>
      <c r="C12" s="57"/>
      <c r="D12" s="57"/>
      <c r="E12" s="57"/>
      <c r="F12" s="58" t="s">
        <v>43</v>
      </c>
      <c r="G12" s="58"/>
      <c r="H12" s="46"/>
      <c r="I12" s="47"/>
      <c r="J12" s="47"/>
      <c r="K12" s="47"/>
    </row>
    <row r="13" spans="1:11" ht="15.75" customHeight="1">
      <c r="A13" s="56" t="s">
        <v>44</v>
      </c>
      <c r="B13" s="57" t="s">
        <v>45</v>
      </c>
      <c r="C13" s="57"/>
      <c r="D13" s="57"/>
      <c r="E13" s="57"/>
      <c r="F13" s="59" t="s">
        <v>46</v>
      </c>
      <c r="G13" s="59"/>
      <c r="H13" s="46"/>
      <c r="I13" s="47"/>
      <c r="J13" s="47"/>
      <c r="K13" s="47"/>
    </row>
    <row r="14" spans="1:11" ht="27.75" customHeight="1">
      <c r="A14" s="56" t="s">
        <v>47</v>
      </c>
      <c r="B14" s="57" t="s">
        <v>48</v>
      </c>
      <c r="C14" s="57"/>
      <c r="D14" s="57"/>
      <c r="E14" s="57"/>
      <c r="F14" s="60" t="s">
        <v>217</v>
      </c>
      <c r="G14" s="60"/>
      <c r="H14" s="46"/>
      <c r="I14" s="47"/>
      <c r="J14" s="47"/>
      <c r="K14" s="47"/>
    </row>
    <row r="15" spans="1:11" ht="13.5" customHeight="1">
      <c r="A15" s="56" t="s">
        <v>50</v>
      </c>
      <c r="B15" s="61" t="s">
        <v>51</v>
      </c>
      <c r="C15" s="61"/>
      <c r="D15" s="61"/>
      <c r="E15" s="61"/>
      <c r="F15" s="62">
        <v>12</v>
      </c>
      <c r="G15" s="62"/>
      <c r="H15" s="46"/>
      <c r="I15" s="47"/>
      <c r="J15" s="47"/>
      <c r="K15" s="47"/>
    </row>
    <row r="16" spans="1:11" ht="14.25" customHeight="1">
      <c r="A16" s="45" t="s">
        <v>52</v>
      </c>
      <c r="B16" s="45"/>
      <c r="C16" s="45"/>
      <c r="D16" s="45"/>
      <c r="E16" s="45"/>
      <c r="F16" s="45"/>
      <c r="G16" s="45"/>
      <c r="H16" s="46"/>
      <c r="I16" s="47"/>
      <c r="J16" s="47"/>
      <c r="K16" s="47"/>
    </row>
    <row r="17" spans="1:11" ht="14.25" customHeight="1">
      <c r="A17" s="45"/>
      <c r="B17" s="45"/>
      <c r="C17" s="45"/>
      <c r="D17" s="45"/>
      <c r="E17" s="45"/>
      <c r="F17" s="45"/>
      <c r="G17" s="45"/>
      <c r="H17" s="46"/>
      <c r="I17" s="47"/>
      <c r="J17" s="47"/>
      <c r="K17" s="47"/>
    </row>
    <row r="18" spans="1:11" ht="14.25" customHeight="1">
      <c r="A18" s="45"/>
      <c r="B18" s="45"/>
      <c r="C18" s="45"/>
      <c r="D18" s="45"/>
      <c r="E18" s="45"/>
      <c r="F18" s="45"/>
      <c r="G18" s="45"/>
      <c r="H18" s="46"/>
      <c r="I18" s="47"/>
      <c r="J18" s="47"/>
      <c r="K18" s="47"/>
    </row>
    <row r="19" spans="1:11" ht="25.5" customHeight="1">
      <c r="A19" s="63" t="s">
        <v>53</v>
      </c>
      <c r="B19" s="64" t="s">
        <v>54</v>
      </c>
      <c r="C19" s="64"/>
      <c r="D19" s="64"/>
      <c r="E19" s="64"/>
      <c r="F19" s="64" t="s">
        <v>55</v>
      </c>
      <c r="G19" s="64"/>
      <c r="H19" s="46"/>
      <c r="I19" s="47"/>
      <c r="J19" s="47"/>
      <c r="K19" s="47"/>
    </row>
    <row r="20" spans="1:11" ht="46.5" customHeight="1">
      <c r="A20" s="56" t="s">
        <v>56</v>
      </c>
      <c r="B20" s="65" t="s">
        <v>416</v>
      </c>
      <c r="C20" s="65"/>
      <c r="D20" s="65"/>
      <c r="E20" s="65"/>
      <c r="F20" s="65">
        <v>192</v>
      </c>
      <c r="G20" s="65"/>
      <c r="H20" s="46"/>
      <c r="I20" s="47"/>
      <c r="J20" s="47"/>
      <c r="K20" s="47"/>
    </row>
    <row r="21" spans="1:11" ht="14.25" customHeight="1">
      <c r="A21" s="66"/>
      <c r="B21" s="66"/>
      <c r="C21" s="66"/>
      <c r="D21" s="66"/>
      <c r="E21" s="66"/>
      <c r="F21" s="66"/>
      <c r="G21" s="66"/>
      <c r="H21" s="46"/>
      <c r="I21" s="47"/>
      <c r="J21" s="47"/>
      <c r="K21" s="47"/>
    </row>
    <row r="22" spans="1:11" ht="13.5" customHeight="1">
      <c r="A22" s="67" t="s">
        <v>59</v>
      </c>
      <c r="B22" s="67"/>
      <c r="C22" s="67"/>
      <c r="D22" s="67"/>
      <c r="E22" s="67"/>
      <c r="F22" s="67"/>
      <c r="G22" s="67"/>
      <c r="H22" s="46"/>
      <c r="I22" s="47"/>
      <c r="J22" s="47"/>
      <c r="K22" s="47"/>
    </row>
    <row r="23" spans="1:11" ht="14.25" customHeight="1">
      <c r="A23" s="67"/>
      <c r="B23" s="67"/>
      <c r="C23" s="67"/>
      <c r="D23" s="67"/>
      <c r="E23" s="67"/>
      <c r="F23" s="67"/>
      <c r="G23" s="67"/>
      <c r="H23" s="46"/>
      <c r="I23" s="47"/>
      <c r="J23" s="47"/>
      <c r="K23" s="47"/>
    </row>
    <row r="24" spans="1:11" ht="14.25" customHeight="1">
      <c r="A24" s="67" t="s">
        <v>60</v>
      </c>
      <c r="B24" s="67"/>
      <c r="C24" s="67"/>
      <c r="D24" s="67"/>
      <c r="E24" s="67"/>
      <c r="F24" s="67"/>
      <c r="G24" s="67"/>
      <c r="H24" s="46"/>
      <c r="I24" s="47"/>
      <c r="J24" s="47"/>
      <c r="K24" s="47"/>
    </row>
    <row r="25" spans="1:11" ht="14.25" customHeight="1">
      <c r="A25" s="67"/>
      <c r="B25" s="67"/>
      <c r="C25" s="67"/>
      <c r="D25" s="67"/>
      <c r="E25" s="67"/>
      <c r="F25" s="67"/>
      <c r="G25" s="67"/>
      <c r="H25" s="46"/>
      <c r="I25" s="47"/>
      <c r="J25" s="47"/>
      <c r="K25" s="47"/>
    </row>
    <row r="26" spans="1:11" ht="14.25" customHeight="1">
      <c r="A26" s="68"/>
      <c r="B26" s="68"/>
      <c r="C26" s="68"/>
      <c r="D26" s="68"/>
      <c r="E26" s="68"/>
      <c r="F26" s="68"/>
      <c r="G26" s="68"/>
      <c r="H26" s="46"/>
      <c r="I26" s="47"/>
      <c r="J26" s="47"/>
      <c r="K26" s="47"/>
    </row>
    <row r="27" spans="1:11" ht="15.75" customHeight="1">
      <c r="A27" s="68"/>
      <c r="B27" s="68"/>
      <c r="C27" s="68"/>
      <c r="D27" s="68"/>
      <c r="E27" s="68"/>
      <c r="F27" s="68"/>
      <c r="G27" s="68"/>
      <c r="H27" s="46"/>
      <c r="I27" s="47"/>
      <c r="J27" s="47"/>
      <c r="K27" s="47"/>
    </row>
    <row r="28" spans="1:11" ht="14.25" customHeight="1">
      <c r="A28" s="69" t="s">
        <v>61</v>
      </c>
      <c r="B28" s="69"/>
      <c r="C28" s="69"/>
      <c r="D28" s="69"/>
      <c r="E28" s="69"/>
      <c r="F28" s="69"/>
      <c r="G28" s="69"/>
      <c r="H28" s="46"/>
      <c r="I28" s="47"/>
      <c r="J28" s="47"/>
      <c r="K28" s="47"/>
    </row>
    <row r="29" spans="1:11" ht="14.25" customHeight="1">
      <c r="A29" s="70"/>
      <c r="B29" s="68"/>
      <c r="C29" s="71"/>
      <c r="D29" s="68"/>
      <c r="E29" s="68"/>
      <c r="F29" s="68"/>
      <c r="G29" s="68"/>
      <c r="H29" s="46"/>
      <c r="I29" s="47"/>
      <c r="J29" s="47"/>
      <c r="K29" s="47"/>
    </row>
    <row r="30" spans="1:11" ht="14.25" customHeight="1">
      <c r="A30" s="72" t="s">
        <v>62</v>
      </c>
      <c r="B30" s="72"/>
      <c r="C30" s="72"/>
      <c r="D30" s="72"/>
      <c r="E30" s="72"/>
      <c r="F30" s="72"/>
      <c r="G30" s="72"/>
      <c r="H30" s="46"/>
      <c r="I30" s="47"/>
      <c r="J30" s="47"/>
      <c r="K30" s="47"/>
    </row>
    <row r="31" spans="1:11" ht="14.25" customHeight="1">
      <c r="A31" s="73" t="s">
        <v>63</v>
      </c>
      <c r="B31" s="73"/>
      <c r="C31" s="73"/>
      <c r="D31" s="73"/>
      <c r="E31" s="73"/>
      <c r="F31" s="73"/>
      <c r="G31" s="73"/>
      <c r="H31" s="46"/>
      <c r="I31" s="47"/>
      <c r="J31" s="47"/>
      <c r="K31" s="47"/>
    </row>
    <row r="32" spans="1:11" ht="15.75" customHeight="1">
      <c r="A32" s="74"/>
      <c r="B32" s="75"/>
      <c r="C32" s="75"/>
      <c r="D32" s="75"/>
      <c r="E32" s="75"/>
      <c r="F32" s="75"/>
      <c r="G32" s="75"/>
      <c r="H32" s="46"/>
      <c r="I32" s="47"/>
      <c r="J32" s="47"/>
      <c r="K32" s="47"/>
    </row>
    <row r="33" spans="1:11" ht="13.5" customHeight="1">
      <c r="A33" s="76" t="s">
        <v>64</v>
      </c>
      <c r="B33" s="76"/>
      <c r="C33" s="76"/>
      <c r="D33" s="76"/>
      <c r="E33" s="76"/>
      <c r="F33" s="76"/>
      <c r="G33" s="76"/>
      <c r="H33" s="46"/>
      <c r="I33" s="47"/>
      <c r="J33" s="47"/>
      <c r="K33" s="47"/>
    </row>
    <row r="34" spans="1:11" ht="26.25" customHeight="1">
      <c r="A34" s="77">
        <v>1</v>
      </c>
      <c r="B34" s="78" t="s">
        <v>65</v>
      </c>
      <c r="C34" s="78"/>
      <c r="D34" s="78"/>
      <c r="E34" s="78"/>
      <c r="F34" s="79">
        <f>A20</f>
        <v>0</v>
      </c>
      <c r="G34" s="79"/>
      <c r="H34" s="46"/>
      <c r="I34" s="47"/>
      <c r="J34" s="47"/>
      <c r="K34" s="47"/>
    </row>
    <row r="35" spans="1:11" ht="13.5" customHeight="1">
      <c r="A35" s="77">
        <v>2</v>
      </c>
      <c r="B35" s="78" t="s">
        <v>66</v>
      </c>
      <c r="C35" s="78"/>
      <c r="D35" s="78"/>
      <c r="E35" s="78"/>
      <c r="F35" s="212" t="s">
        <v>219</v>
      </c>
      <c r="G35" s="212"/>
      <c r="H35" s="46"/>
      <c r="I35" s="47"/>
      <c r="J35" s="47"/>
      <c r="K35" s="47"/>
    </row>
    <row r="36" spans="1:11" ht="13.5" customHeight="1">
      <c r="A36" s="77">
        <v>3</v>
      </c>
      <c r="B36" s="78" t="s">
        <v>68</v>
      </c>
      <c r="C36" s="78"/>
      <c r="D36" s="78"/>
      <c r="E36" s="78"/>
      <c r="F36" s="81">
        <v>2241.65</v>
      </c>
      <c r="G36" s="81"/>
      <c r="H36" s="46"/>
      <c r="I36" s="47"/>
      <c r="J36" s="47"/>
      <c r="K36" s="47"/>
    </row>
    <row r="37" spans="1:11" ht="13.5" customHeight="1">
      <c r="A37" s="77">
        <v>4</v>
      </c>
      <c r="B37" s="78" t="s">
        <v>69</v>
      </c>
      <c r="C37" s="78"/>
      <c r="D37" s="78"/>
      <c r="E37" s="78"/>
      <c r="F37" s="82">
        <v>44501</v>
      </c>
      <c r="G37" s="82"/>
      <c r="H37" s="46"/>
      <c r="I37" s="47"/>
      <c r="J37" s="47"/>
      <c r="K37" s="47"/>
    </row>
    <row r="38" spans="1:11" ht="14.25" customHeight="1">
      <c r="A38" s="83"/>
      <c r="B38" s="84"/>
      <c r="C38" s="84"/>
      <c r="D38" s="84"/>
      <c r="E38" s="84"/>
      <c r="F38" s="85"/>
      <c r="G38" s="85"/>
      <c r="H38" s="46"/>
      <c r="I38" s="47"/>
      <c r="J38" s="47"/>
      <c r="K38" s="47"/>
    </row>
    <row r="39" spans="1:11" ht="14.25" customHeight="1">
      <c r="A39" s="86" t="s">
        <v>70</v>
      </c>
      <c r="B39" s="86"/>
      <c r="C39" s="86"/>
      <c r="D39" s="86"/>
      <c r="E39" s="86"/>
      <c r="F39" s="86"/>
      <c r="G39" s="86"/>
      <c r="H39" s="46"/>
      <c r="I39" s="47"/>
      <c r="J39" s="47"/>
      <c r="K39" s="47"/>
    </row>
    <row r="40" spans="1:11" ht="14.25" customHeight="1">
      <c r="A40" s="87"/>
      <c r="B40" s="87"/>
      <c r="C40" s="87"/>
      <c r="D40" s="87"/>
      <c r="E40" s="87"/>
      <c r="F40" s="87"/>
      <c r="G40" s="87"/>
      <c r="H40" s="46"/>
      <c r="I40" s="47"/>
      <c r="J40" s="47"/>
      <c r="K40" s="47"/>
    </row>
    <row r="41" spans="1:11" ht="13.5" customHeight="1">
      <c r="A41" s="88" t="s">
        <v>71</v>
      </c>
      <c r="B41" s="88"/>
      <c r="C41" s="88"/>
      <c r="D41" s="88"/>
      <c r="E41" s="88"/>
      <c r="F41" s="88"/>
      <c r="G41" s="88"/>
      <c r="H41" s="46"/>
      <c r="I41" s="47"/>
      <c r="J41" s="47"/>
      <c r="K41" s="47"/>
    </row>
    <row r="42" spans="1:11" ht="13.5" customHeight="1">
      <c r="A42" s="88"/>
      <c r="B42" s="88"/>
      <c r="C42" s="88"/>
      <c r="D42" s="88"/>
      <c r="E42" s="88"/>
      <c r="F42" s="88"/>
      <c r="G42" s="88"/>
      <c r="H42" s="46"/>
      <c r="I42" s="47"/>
      <c r="J42" s="47"/>
      <c r="K42" s="47"/>
    </row>
    <row r="43" spans="1:11" ht="13.5" customHeight="1">
      <c r="A43" s="88"/>
      <c r="B43" s="88"/>
      <c r="C43" s="88"/>
      <c r="D43" s="88"/>
      <c r="E43" s="88"/>
      <c r="F43" s="88"/>
      <c r="G43" s="88"/>
      <c r="H43" s="46"/>
      <c r="I43" s="47"/>
      <c r="J43" s="47"/>
      <c r="K43" s="47"/>
    </row>
    <row r="44" spans="1:11" ht="14.25" customHeight="1">
      <c r="A44" s="89" t="s">
        <v>72</v>
      </c>
      <c r="B44" s="89"/>
      <c r="C44" s="89"/>
      <c r="D44" s="89"/>
      <c r="E44" s="89"/>
      <c r="F44" s="89"/>
      <c r="G44" s="89"/>
      <c r="H44" s="46"/>
      <c r="I44" s="47"/>
      <c r="J44" s="47"/>
      <c r="K44" s="47"/>
    </row>
    <row r="45" spans="1:11" ht="13.5" customHeight="1">
      <c r="A45" s="63">
        <v>1</v>
      </c>
      <c r="B45" s="64" t="s">
        <v>73</v>
      </c>
      <c r="C45" s="64"/>
      <c r="D45" s="64"/>
      <c r="E45" s="64"/>
      <c r="F45" s="64" t="s">
        <v>74</v>
      </c>
      <c r="G45" s="64"/>
      <c r="H45" s="46"/>
      <c r="I45" s="47"/>
      <c r="J45" s="47"/>
      <c r="K45" s="47"/>
    </row>
    <row r="46" spans="1:11" ht="13.5" customHeight="1">
      <c r="A46" s="90" t="s">
        <v>41</v>
      </c>
      <c r="B46" s="91" t="s">
        <v>75</v>
      </c>
      <c r="C46" s="91"/>
      <c r="D46" s="91"/>
      <c r="E46" s="91"/>
      <c r="F46" s="267">
        <f>(F36/220)</f>
        <v>10.189318181818182</v>
      </c>
      <c r="G46" s="267"/>
      <c r="H46" s="46"/>
      <c r="I46" s="47"/>
      <c r="J46" s="47"/>
      <c r="K46" s="47"/>
    </row>
    <row r="47" spans="1:11" ht="13.5" customHeight="1">
      <c r="A47" s="90" t="s">
        <v>44</v>
      </c>
      <c r="B47" s="137" t="s">
        <v>417</v>
      </c>
      <c r="C47" s="137"/>
      <c r="D47" s="137"/>
      <c r="E47" s="287">
        <v>0.5</v>
      </c>
      <c r="F47" s="202">
        <f>F46*E47</f>
        <v>5.094659090909091</v>
      </c>
      <c r="G47" s="202"/>
      <c r="H47" s="46"/>
      <c r="I47" s="47"/>
      <c r="J47" s="47"/>
      <c r="K47" s="47"/>
    </row>
    <row r="48" spans="1:11" ht="13.5" customHeight="1">
      <c r="A48" s="93" t="s">
        <v>76</v>
      </c>
      <c r="B48" s="93"/>
      <c r="C48" s="93"/>
      <c r="D48" s="93"/>
      <c r="E48" s="93"/>
      <c r="F48" s="268">
        <f>F46+F47</f>
        <v>15.283977272727274</v>
      </c>
      <c r="G48" s="268"/>
      <c r="H48" s="46"/>
      <c r="I48" s="47"/>
      <c r="J48" s="47"/>
      <c r="K48" s="47"/>
    </row>
    <row r="49" spans="1:11" ht="13.5" customHeight="1">
      <c r="A49" s="88" t="s">
        <v>77</v>
      </c>
      <c r="B49" s="88"/>
      <c r="C49" s="88"/>
      <c r="D49" s="88"/>
      <c r="E49" s="88"/>
      <c r="F49" s="88"/>
      <c r="G49" s="88"/>
      <c r="H49" s="46"/>
      <c r="I49" s="47"/>
      <c r="J49" s="47"/>
      <c r="K49" s="47"/>
    </row>
    <row r="50" spans="1:11" ht="14.25" customHeight="1">
      <c r="A50" s="88"/>
      <c r="B50" s="88"/>
      <c r="C50" s="88"/>
      <c r="D50" s="88"/>
      <c r="E50" s="88"/>
      <c r="F50" s="88"/>
      <c r="G50" s="88"/>
      <c r="H50" s="46"/>
      <c r="I50" s="47"/>
      <c r="J50" s="47"/>
      <c r="K50" s="47"/>
    </row>
    <row r="51" spans="1:11" ht="15.75" customHeight="1">
      <c r="A51" s="88"/>
      <c r="B51" s="88"/>
      <c r="C51" s="88"/>
      <c r="D51" s="88"/>
      <c r="E51" s="88"/>
      <c r="F51" s="88"/>
      <c r="G51" s="88"/>
      <c r="H51" s="46"/>
      <c r="I51" s="47"/>
      <c r="J51" s="47"/>
      <c r="K51" s="47"/>
    </row>
    <row r="52" spans="1:11" s="43" customFormat="1" ht="14.25" customHeight="1">
      <c r="A52" s="95" t="s">
        <v>78</v>
      </c>
      <c r="B52" s="95"/>
      <c r="C52" s="95"/>
      <c r="D52" s="95"/>
      <c r="E52" s="95"/>
      <c r="F52" s="95"/>
      <c r="G52" s="95"/>
      <c r="H52" s="46"/>
      <c r="I52" s="47"/>
      <c r="J52" s="47"/>
      <c r="K52" s="47"/>
    </row>
    <row r="53" spans="1:11" s="43" customFormat="1" ht="14.25" customHeight="1">
      <c r="A53" s="74"/>
      <c r="B53" s="75"/>
      <c r="C53" s="75"/>
      <c r="D53" s="75"/>
      <c r="E53" s="75"/>
      <c r="F53" s="75"/>
      <c r="G53" s="75"/>
      <c r="H53" s="46"/>
      <c r="I53" s="47"/>
      <c r="J53" s="47"/>
      <c r="K53" s="47"/>
    </row>
    <row r="54" spans="1:11" s="43" customFormat="1" ht="13.5" customHeight="1">
      <c r="A54" s="96" t="s">
        <v>79</v>
      </c>
      <c r="B54" s="96"/>
      <c r="C54" s="96"/>
      <c r="D54" s="96"/>
      <c r="E54" s="96"/>
      <c r="F54" s="96"/>
      <c r="G54" s="96"/>
      <c r="H54" s="46"/>
      <c r="I54" s="47"/>
      <c r="J54" s="47"/>
      <c r="K54" s="47"/>
    </row>
    <row r="55" spans="1:11" s="43" customFormat="1" ht="14.25" customHeight="1">
      <c r="A55" s="97"/>
      <c r="B55" s="97"/>
      <c r="C55" s="97"/>
      <c r="D55" s="97"/>
      <c r="E55" s="97"/>
      <c r="F55" s="97"/>
      <c r="G55" s="97"/>
      <c r="H55" s="46"/>
      <c r="I55" s="47"/>
      <c r="J55" s="47"/>
      <c r="K55" s="47"/>
    </row>
    <row r="56" spans="1:11" s="43" customFormat="1" ht="23.25" customHeight="1">
      <c r="A56" s="98" t="s">
        <v>80</v>
      </c>
      <c r="B56" s="98" t="s">
        <v>81</v>
      </c>
      <c r="C56" s="98"/>
      <c r="D56" s="98"/>
      <c r="E56" s="98"/>
      <c r="F56" s="98" t="s">
        <v>82</v>
      </c>
      <c r="G56" s="98" t="s">
        <v>74</v>
      </c>
      <c r="H56" s="46"/>
      <c r="I56" s="47"/>
      <c r="J56" s="47"/>
      <c r="K56" s="47"/>
    </row>
    <row r="57" spans="1:11" s="43" customFormat="1" ht="13.5" customHeight="1">
      <c r="A57" s="99" t="s">
        <v>41</v>
      </c>
      <c r="B57" s="100" t="s">
        <v>83</v>
      </c>
      <c r="C57" s="100"/>
      <c r="D57" s="100"/>
      <c r="E57" s="100"/>
      <c r="F57" s="101">
        <v>0.0833</v>
      </c>
      <c r="G57" s="102">
        <v>0</v>
      </c>
      <c r="H57" s="46"/>
      <c r="I57" s="47"/>
      <c r="J57" s="47"/>
      <c r="K57" s="47"/>
    </row>
    <row r="58" spans="1:11" s="43" customFormat="1" ht="13.5" customHeight="1">
      <c r="A58" s="99" t="s">
        <v>44</v>
      </c>
      <c r="B58" s="100" t="s">
        <v>84</v>
      </c>
      <c r="C58" s="100"/>
      <c r="D58" s="100"/>
      <c r="E58" s="100"/>
      <c r="F58" s="103">
        <v>0.0833</v>
      </c>
      <c r="G58" s="102">
        <v>0</v>
      </c>
      <c r="H58" s="46"/>
      <c r="I58" s="47"/>
      <c r="J58" s="47"/>
      <c r="K58" s="47"/>
    </row>
    <row r="59" spans="1:11" s="43" customFormat="1" ht="13.5" customHeight="1">
      <c r="A59" s="56" t="s">
        <v>47</v>
      </c>
      <c r="B59" s="104" t="s">
        <v>85</v>
      </c>
      <c r="C59" s="104"/>
      <c r="D59" s="104"/>
      <c r="E59" s="104"/>
      <c r="F59" s="103">
        <v>0.0278</v>
      </c>
      <c r="G59" s="102">
        <v>0</v>
      </c>
      <c r="H59" s="46"/>
      <c r="I59" s="47"/>
      <c r="J59" s="47"/>
      <c r="K59" s="47"/>
    </row>
    <row r="60" spans="1:11" s="43" customFormat="1" ht="13.5" customHeight="1">
      <c r="A60" s="63" t="s">
        <v>76</v>
      </c>
      <c r="B60" s="63"/>
      <c r="C60" s="63"/>
      <c r="D60" s="63"/>
      <c r="E60" s="63"/>
      <c r="F60" s="105">
        <f>F57+F58+F59</f>
        <v>0.1944</v>
      </c>
      <c r="G60" s="106">
        <f>G57+G58+G59</f>
        <v>0</v>
      </c>
      <c r="H60" s="46"/>
      <c r="I60" s="47"/>
      <c r="J60" s="47"/>
      <c r="K60" s="47"/>
    </row>
    <row r="61" spans="1:11" s="43" customFormat="1" ht="13.5" customHeight="1">
      <c r="A61" s="108"/>
      <c r="B61" s="108"/>
      <c r="C61" s="108"/>
      <c r="D61" s="108"/>
      <c r="E61" s="108"/>
      <c r="F61" s="108"/>
      <c r="G61" s="108"/>
      <c r="H61" s="46"/>
      <c r="I61" s="47"/>
      <c r="J61" s="47"/>
      <c r="K61" s="47"/>
    </row>
    <row r="62" spans="1:11" s="43" customFormat="1" ht="14.25" customHeight="1">
      <c r="A62" s="109" t="s">
        <v>88</v>
      </c>
      <c r="B62" s="109"/>
      <c r="C62" s="109"/>
      <c r="D62" s="109"/>
      <c r="E62" s="109"/>
      <c r="F62" s="109"/>
      <c r="G62" s="109"/>
      <c r="H62" s="46"/>
      <c r="I62" s="47"/>
      <c r="J62" s="47"/>
      <c r="K62" s="47"/>
    </row>
    <row r="63" spans="1:11" s="43" customFormat="1" ht="9.75" customHeight="1">
      <c r="A63" s="109"/>
      <c r="B63" s="109"/>
      <c r="C63" s="109"/>
      <c r="D63" s="109"/>
      <c r="E63" s="109"/>
      <c r="F63" s="109"/>
      <c r="G63" s="109"/>
      <c r="H63" s="46"/>
      <c r="I63" s="47"/>
      <c r="J63" s="47"/>
      <c r="K63" s="47"/>
    </row>
    <row r="64" spans="1:11" s="43" customFormat="1" ht="9.75" customHeight="1">
      <c r="A64" s="109"/>
      <c r="B64" s="109"/>
      <c r="C64" s="109"/>
      <c r="D64" s="109"/>
      <c r="E64" s="109"/>
      <c r="F64" s="109"/>
      <c r="G64" s="109"/>
      <c r="H64" s="46"/>
      <c r="I64" s="47"/>
      <c r="J64" s="47"/>
      <c r="K64" s="47"/>
    </row>
    <row r="65" spans="1:11" s="43" customFormat="1" ht="14.25" customHeight="1">
      <c r="A65" s="110" t="s">
        <v>89</v>
      </c>
      <c r="B65" s="110"/>
      <c r="C65" s="110"/>
      <c r="D65" s="110"/>
      <c r="E65" s="110"/>
      <c r="F65" s="110"/>
      <c r="G65" s="111">
        <f>F48+G60</f>
        <v>15.283977272727274</v>
      </c>
      <c r="H65" s="46"/>
      <c r="I65" s="47"/>
      <c r="J65" s="47"/>
      <c r="K65" s="47"/>
    </row>
    <row r="66" spans="1:11" s="43" customFormat="1" ht="14.25" customHeight="1">
      <c r="A66" s="83"/>
      <c r="B66" s="75"/>
      <c r="C66" s="75"/>
      <c r="D66" s="75"/>
      <c r="E66" s="75"/>
      <c r="F66" s="75"/>
      <c r="G66" s="75"/>
      <c r="H66" s="46"/>
      <c r="I66" s="47"/>
      <c r="J66" s="47"/>
      <c r="K66" s="47"/>
    </row>
    <row r="67" spans="1:11" s="43" customFormat="1" ht="13.5" customHeight="1">
      <c r="A67" s="112" t="s">
        <v>90</v>
      </c>
      <c r="B67" s="113" t="s">
        <v>91</v>
      </c>
      <c r="C67" s="113"/>
      <c r="D67" s="113"/>
      <c r="E67" s="113"/>
      <c r="F67" s="113" t="s">
        <v>92</v>
      </c>
      <c r="G67" s="113" t="s">
        <v>74</v>
      </c>
      <c r="H67" s="46"/>
      <c r="I67" s="47"/>
      <c r="J67" s="47"/>
      <c r="K67" s="47"/>
    </row>
    <row r="68" spans="1:11" s="43" customFormat="1" ht="13.5" customHeight="1">
      <c r="A68" s="114" t="s">
        <v>41</v>
      </c>
      <c r="B68" s="115" t="s">
        <v>93</v>
      </c>
      <c r="C68" s="115"/>
      <c r="D68" s="115"/>
      <c r="E68" s="115"/>
      <c r="F68" s="116">
        <v>0.2</v>
      </c>
      <c r="G68" s="117">
        <f>G65*F68</f>
        <v>3.0567954545454548</v>
      </c>
      <c r="H68" s="46"/>
      <c r="I68" s="47"/>
      <c r="J68" s="47"/>
      <c r="K68" s="47"/>
    </row>
    <row r="69" spans="1:11" s="43" customFormat="1" ht="13.5" customHeight="1">
      <c r="A69" s="114" t="s">
        <v>44</v>
      </c>
      <c r="B69" s="115" t="s">
        <v>94</v>
      </c>
      <c r="C69" s="115"/>
      <c r="D69" s="115"/>
      <c r="E69" s="115"/>
      <c r="F69" s="116">
        <v>0.025</v>
      </c>
      <c r="G69" s="117">
        <f>G65*F69</f>
        <v>0.38209943181818184</v>
      </c>
      <c r="H69" s="46"/>
      <c r="I69" s="47"/>
      <c r="J69" s="47"/>
      <c r="K69" s="47"/>
    </row>
    <row r="70" spans="1:11" s="43" customFormat="1" ht="13.5" customHeight="1">
      <c r="A70" s="114" t="s">
        <v>47</v>
      </c>
      <c r="B70" s="115" t="s">
        <v>95</v>
      </c>
      <c r="C70" s="115"/>
      <c r="D70" s="115"/>
      <c r="E70" s="115"/>
      <c r="F70" s="116">
        <v>0.03</v>
      </c>
      <c r="G70" s="117">
        <f>G65*F70</f>
        <v>0.4585193181818182</v>
      </c>
      <c r="H70" s="46"/>
      <c r="I70" s="47"/>
      <c r="J70" s="47"/>
      <c r="K70" s="47"/>
    </row>
    <row r="71" spans="1:11" s="43" customFormat="1" ht="13.5" customHeight="1">
      <c r="A71" s="114" t="s">
        <v>50</v>
      </c>
      <c r="B71" s="115" t="s">
        <v>96</v>
      </c>
      <c r="C71" s="115"/>
      <c r="D71" s="115"/>
      <c r="E71" s="115"/>
      <c r="F71" s="116">
        <v>0.015</v>
      </c>
      <c r="G71" s="117">
        <f>G65*F71</f>
        <v>0.2292596590909091</v>
      </c>
      <c r="H71" s="46"/>
      <c r="I71" s="47"/>
      <c r="J71" s="47"/>
      <c r="K71" s="47"/>
    </row>
    <row r="72" spans="1:11" s="43" customFormat="1" ht="13.5" customHeight="1">
      <c r="A72" s="114" t="s">
        <v>97</v>
      </c>
      <c r="B72" s="115" t="s">
        <v>98</v>
      </c>
      <c r="C72" s="115"/>
      <c r="D72" s="115"/>
      <c r="E72" s="115"/>
      <c r="F72" s="116">
        <v>0.01</v>
      </c>
      <c r="G72" s="117">
        <f>G65*F72</f>
        <v>0.15283977272727275</v>
      </c>
      <c r="H72" s="46"/>
      <c r="I72" s="47"/>
      <c r="J72" s="47"/>
      <c r="K72" s="47"/>
    </row>
    <row r="73" spans="1:11" s="43" customFormat="1" ht="13.5" customHeight="1">
      <c r="A73" s="114" t="s">
        <v>99</v>
      </c>
      <c r="B73" s="115" t="s">
        <v>100</v>
      </c>
      <c r="C73" s="115"/>
      <c r="D73" s="115"/>
      <c r="E73" s="115"/>
      <c r="F73" s="116">
        <v>0.006</v>
      </c>
      <c r="G73" s="117">
        <f>G65*F73</f>
        <v>0.09170386363636364</v>
      </c>
      <c r="H73" s="46"/>
      <c r="I73" s="47"/>
      <c r="J73" s="47"/>
      <c r="K73" s="47"/>
    </row>
    <row r="74" spans="1:11" s="43" customFormat="1" ht="13.5" customHeight="1">
      <c r="A74" s="114" t="s">
        <v>101</v>
      </c>
      <c r="B74" s="78" t="s">
        <v>102</v>
      </c>
      <c r="C74" s="78"/>
      <c r="D74" s="78"/>
      <c r="E74" s="78"/>
      <c r="F74" s="116">
        <v>0.002</v>
      </c>
      <c r="G74" s="117">
        <f>G65*F74</f>
        <v>0.030567954545454547</v>
      </c>
      <c r="H74" s="46"/>
      <c r="I74" s="47"/>
      <c r="J74" s="47"/>
      <c r="K74" s="47"/>
    </row>
    <row r="75" spans="1:11" s="43" customFormat="1" ht="13.5" customHeight="1">
      <c r="A75" s="114" t="s">
        <v>103</v>
      </c>
      <c r="B75" s="78" t="s">
        <v>104</v>
      </c>
      <c r="C75" s="78"/>
      <c r="D75" s="78"/>
      <c r="E75" s="78"/>
      <c r="F75" s="116">
        <v>0.08</v>
      </c>
      <c r="G75" s="117">
        <f>G65*F75</f>
        <v>1.222718181818182</v>
      </c>
      <c r="H75" s="46"/>
      <c r="I75" s="47"/>
      <c r="J75" s="47"/>
      <c r="K75" s="47"/>
    </row>
    <row r="76" spans="1:11" s="43" customFormat="1" ht="14.25" customHeight="1">
      <c r="A76" s="112" t="s">
        <v>76</v>
      </c>
      <c r="B76" s="112"/>
      <c r="C76" s="112"/>
      <c r="D76" s="112"/>
      <c r="E76" s="112"/>
      <c r="F76" s="118">
        <v>0.368</v>
      </c>
      <c r="G76" s="119">
        <f>G65*F76</f>
        <v>5.624503636363636</v>
      </c>
      <c r="H76" s="46"/>
      <c r="I76" s="47"/>
      <c r="J76" s="47"/>
      <c r="K76" s="47"/>
    </row>
    <row r="77" spans="1:11" s="43" customFormat="1" ht="13.5" customHeight="1">
      <c r="A77" s="55"/>
      <c r="B77" s="75"/>
      <c r="C77" s="75"/>
      <c r="D77" s="75"/>
      <c r="E77" s="75"/>
      <c r="F77" s="75"/>
      <c r="G77" s="75"/>
      <c r="H77" s="46"/>
      <c r="I77" s="47"/>
      <c r="J77" s="47"/>
      <c r="K77" s="47"/>
    </row>
    <row r="78" spans="1:11" s="43" customFormat="1" ht="14.25" customHeight="1">
      <c r="A78" s="120" t="s">
        <v>105</v>
      </c>
      <c r="B78" s="120"/>
      <c r="C78" s="120"/>
      <c r="D78" s="120"/>
      <c r="E78" s="120"/>
      <c r="F78" s="120"/>
      <c r="G78" s="120"/>
      <c r="H78" s="46"/>
      <c r="I78" s="47"/>
      <c r="J78" s="47"/>
      <c r="K78" s="47"/>
    </row>
    <row r="79" spans="1:11" s="43" customFormat="1" ht="13.5" customHeight="1">
      <c r="A79" s="120"/>
      <c r="B79" s="120"/>
      <c r="C79" s="120"/>
      <c r="D79" s="120"/>
      <c r="E79" s="120"/>
      <c r="F79" s="120"/>
      <c r="G79" s="120"/>
      <c r="H79" s="46"/>
      <c r="I79" s="47"/>
      <c r="J79" s="47"/>
      <c r="K79" s="47"/>
    </row>
    <row r="80" spans="1:11" s="43" customFormat="1" ht="14.25" customHeight="1">
      <c r="A80" s="120" t="s">
        <v>106</v>
      </c>
      <c r="B80" s="120"/>
      <c r="C80" s="120"/>
      <c r="D80" s="120"/>
      <c r="E80" s="120"/>
      <c r="F80" s="120"/>
      <c r="G80" s="120"/>
      <c r="H80" s="46"/>
      <c r="I80" s="47"/>
      <c r="J80" s="47"/>
      <c r="K80" s="47"/>
    </row>
    <row r="81" spans="1:11" s="43" customFormat="1" ht="13.5" customHeight="1">
      <c r="A81" s="120"/>
      <c r="B81" s="120"/>
      <c r="C81" s="120"/>
      <c r="D81" s="120"/>
      <c r="E81" s="120"/>
      <c r="F81" s="120"/>
      <c r="G81" s="120"/>
      <c r="H81" s="46"/>
      <c r="I81" s="47"/>
      <c r="J81" s="47"/>
      <c r="K81" s="47"/>
    </row>
    <row r="82" spans="1:64" ht="36.75" customHeight="1">
      <c r="A82" s="121" t="s">
        <v>107</v>
      </c>
      <c r="B82" s="121"/>
      <c r="C82" s="121"/>
      <c r="D82" s="121"/>
      <c r="E82" s="121"/>
      <c r="F82" s="121"/>
      <c r="G82" s="121"/>
      <c r="H82" s="18"/>
      <c r="I82" s="18"/>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row>
    <row r="83" spans="1:11" s="43" customFormat="1" ht="18.75" customHeight="1">
      <c r="A83" s="120" t="s">
        <v>108</v>
      </c>
      <c r="B83" s="120"/>
      <c r="C83" s="120"/>
      <c r="D83" s="120"/>
      <c r="E83" s="120"/>
      <c r="F83" s="120"/>
      <c r="G83" s="120"/>
      <c r="H83" s="46"/>
      <c r="I83" s="47"/>
      <c r="J83" s="47"/>
      <c r="K83" s="47"/>
    </row>
    <row r="84" spans="1:11" s="43" customFormat="1" ht="14.25" customHeight="1">
      <c r="A84" s="70"/>
      <c r="B84" s="70"/>
      <c r="C84" s="70"/>
      <c r="D84" s="70"/>
      <c r="E84" s="70"/>
      <c r="F84" s="70"/>
      <c r="G84" s="70"/>
      <c r="H84" s="46"/>
      <c r="I84" s="47"/>
      <c r="J84" s="47"/>
      <c r="K84" s="47"/>
    </row>
    <row r="85" spans="1:11" s="43" customFormat="1" ht="14.25" customHeight="1">
      <c r="A85" s="122" t="s">
        <v>109</v>
      </c>
      <c r="B85" s="122"/>
      <c r="C85" s="122"/>
      <c r="D85" s="122"/>
      <c r="E85" s="122"/>
      <c r="F85" s="122"/>
      <c r="G85" s="122"/>
      <c r="H85" s="46"/>
      <c r="I85" s="47"/>
      <c r="J85" s="47"/>
      <c r="K85" s="47"/>
    </row>
    <row r="86" spans="1:11" s="43" customFormat="1" ht="13.5" customHeight="1">
      <c r="A86" s="55"/>
      <c r="B86" s="75"/>
      <c r="C86" s="75"/>
      <c r="D86" s="75"/>
      <c r="E86" s="75"/>
      <c r="F86" s="75"/>
      <c r="G86" s="75"/>
      <c r="H86" s="46"/>
      <c r="I86" s="47"/>
      <c r="J86" s="47"/>
      <c r="K86" s="47"/>
    </row>
    <row r="87" spans="1:11" s="43" customFormat="1" ht="14.25" customHeight="1">
      <c r="A87" s="123" t="s">
        <v>110</v>
      </c>
      <c r="B87" s="123" t="s">
        <v>111</v>
      </c>
      <c r="C87" s="123"/>
      <c r="D87" s="123"/>
      <c r="E87" s="123"/>
      <c r="F87" s="124" t="s">
        <v>74</v>
      </c>
      <c r="G87" s="124"/>
      <c r="H87" s="46"/>
      <c r="I87" s="47"/>
      <c r="J87" s="47"/>
      <c r="K87" s="47"/>
    </row>
    <row r="88" spans="1:11" s="43" customFormat="1" ht="14.25" customHeight="1">
      <c r="A88" s="125" t="s">
        <v>41</v>
      </c>
      <c r="B88" s="126" t="s">
        <v>112</v>
      </c>
      <c r="C88" s="126"/>
      <c r="D88" s="126"/>
      <c r="E88" s="126"/>
      <c r="F88" s="131">
        <v>0</v>
      </c>
      <c r="G88" s="131"/>
      <c r="H88" s="46"/>
      <c r="I88" s="47"/>
      <c r="J88" s="47"/>
      <c r="K88" s="47"/>
    </row>
    <row r="89" spans="1:11" s="43" customFormat="1" ht="13.5" customHeight="1">
      <c r="A89" s="125" t="s">
        <v>44</v>
      </c>
      <c r="B89" s="126" t="s">
        <v>405</v>
      </c>
      <c r="C89" s="126"/>
      <c r="D89" s="126"/>
      <c r="E89" s="126"/>
      <c r="F89" s="131">
        <v>0</v>
      </c>
      <c r="G89" s="131"/>
      <c r="H89" s="46"/>
      <c r="I89" s="47"/>
      <c r="J89" s="47"/>
      <c r="K89" s="47"/>
    </row>
    <row r="90" spans="1:11" s="43" customFormat="1" ht="13.5" customHeight="1">
      <c r="A90" s="129" t="s">
        <v>47</v>
      </c>
      <c r="B90" s="130" t="s">
        <v>221</v>
      </c>
      <c r="C90" s="130"/>
      <c r="D90" s="130"/>
      <c r="E90" s="130"/>
      <c r="F90" s="131">
        <v>0</v>
      </c>
      <c r="G90" s="131"/>
      <c r="H90" s="46"/>
      <c r="I90" s="47"/>
      <c r="J90" s="47"/>
      <c r="K90" s="47"/>
    </row>
    <row r="91" spans="1:11" s="43" customFormat="1" ht="18.75" customHeight="1">
      <c r="A91" s="125" t="s">
        <v>50</v>
      </c>
      <c r="B91" s="213" t="s">
        <v>406</v>
      </c>
      <c r="C91" s="213"/>
      <c r="D91" s="213"/>
      <c r="E91" s="213"/>
      <c r="F91" s="131">
        <v>0</v>
      </c>
      <c r="G91" s="131"/>
      <c r="H91" s="46"/>
      <c r="I91" s="47"/>
      <c r="J91" s="47"/>
      <c r="K91" s="47"/>
    </row>
    <row r="92" spans="1:11" s="43" customFormat="1" ht="27.75" customHeight="1">
      <c r="A92" s="118" t="s">
        <v>76</v>
      </c>
      <c r="B92" s="118"/>
      <c r="C92" s="118"/>
      <c r="D92" s="118"/>
      <c r="E92" s="118"/>
      <c r="F92" s="119">
        <f>SUM(F88:F91)</f>
        <v>0</v>
      </c>
      <c r="G92" s="119"/>
      <c r="H92" s="46"/>
      <c r="I92" s="47"/>
      <c r="J92" s="47"/>
      <c r="K92" s="47"/>
    </row>
    <row r="93" spans="1:11" s="43" customFormat="1" ht="10.5" customHeight="1">
      <c r="A93" s="66"/>
      <c r="B93" s="66"/>
      <c r="C93" s="66"/>
      <c r="D93" s="66"/>
      <c r="E93" s="66"/>
      <c r="F93" s="66"/>
      <c r="G93" s="66"/>
      <c r="H93" s="46"/>
      <c r="I93" s="47"/>
      <c r="J93" s="47"/>
      <c r="K93" s="47"/>
    </row>
    <row r="94" spans="1:11" ht="14.25" customHeight="1">
      <c r="A94" s="69" t="s">
        <v>119</v>
      </c>
      <c r="B94" s="69"/>
      <c r="C94" s="69"/>
      <c r="D94" s="69"/>
      <c r="E94" s="69"/>
      <c r="F94" s="69"/>
      <c r="G94" s="69"/>
      <c r="H94" s="46"/>
      <c r="I94" s="47"/>
      <c r="J94" s="47"/>
      <c r="K94" s="47"/>
    </row>
    <row r="95" spans="1:11" s="43" customFormat="1" ht="13.5" customHeight="1">
      <c r="A95" s="47"/>
      <c r="B95" s="47"/>
      <c r="C95" s="47"/>
      <c r="D95" s="47"/>
      <c r="E95" s="47"/>
      <c r="F95" s="47"/>
      <c r="G95" s="47"/>
      <c r="H95" s="46"/>
      <c r="I95" s="47"/>
      <c r="J95" s="47"/>
      <c r="K95" s="47"/>
    </row>
    <row r="96" spans="1:11" s="43" customFormat="1" ht="20.25" customHeight="1">
      <c r="A96" s="112">
        <v>2</v>
      </c>
      <c r="B96" s="134" t="s">
        <v>120</v>
      </c>
      <c r="C96" s="134"/>
      <c r="D96" s="134"/>
      <c r="E96" s="134"/>
      <c r="F96" s="112" t="s">
        <v>74</v>
      </c>
      <c r="G96" s="112"/>
      <c r="H96" s="46"/>
      <c r="I96" s="47"/>
      <c r="J96" s="47"/>
      <c r="K96" s="47"/>
    </row>
    <row r="97" spans="1:11" s="43" customFormat="1" ht="25.5" customHeight="1">
      <c r="A97" s="114" t="s">
        <v>80</v>
      </c>
      <c r="B97" s="78" t="s">
        <v>81</v>
      </c>
      <c r="C97" s="78"/>
      <c r="D97" s="78"/>
      <c r="E97" s="78"/>
      <c r="F97" s="131">
        <f>G60</f>
        <v>0</v>
      </c>
      <c r="G97" s="131"/>
      <c r="H97" s="46"/>
      <c r="I97" s="47"/>
      <c r="J97" s="47"/>
      <c r="K97" s="47"/>
    </row>
    <row r="98" spans="1:11" s="43" customFormat="1" ht="13.5" customHeight="1">
      <c r="A98" s="114" t="s">
        <v>90</v>
      </c>
      <c r="B98" s="78" t="s">
        <v>91</v>
      </c>
      <c r="C98" s="78"/>
      <c r="D98" s="78"/>
      <c r="E98" s="78"/>
      <c r="F98" s="135">
        <f>G76</f>
        <v>5.624503636363636</v>
      </c>
      <c r="G98" s="135"/>
      <c r="H98" s="46"/>
      <c r="I98" s="47"/>
      <c r="J98" s="47"/>
      <c r="K98" s="47"/>
    </row>
    <row r="99" spans="1:11" s="43" customFormat="1" ht="13.5" customHeight="1">
      <c r="A99" s="114" t="s">
        <v>110</v>
      </c>
      <c r="B99" s="78" t="s">
        <v>111</v>
      </c>
      <c r="C99" s="78"/>
      <c r="D99" s="78"/>
      <c r="E99" s="78"/>
      <c r="F99" s="131">
        <f>F92</f>
        <v>0</v>
      </c>
      <c r="G99" s="131"/>
      <c r="H99" s="46"/>
      <c r="I99" s="47"/>
      <c r="J99" s="47"/>
      <c r="K99" s="47"/>
    </row>
    <row r="100" spans="1:11" s="43" customFormat="1" ht="14.25" customHeight="1">
      <c r="A100" s="134" t="s">
        <v>76</v>
      </c>
      <c r="B100" s="134"/>
      <c r="C100" s="134"/>
      <c r="D100" s="134"/>
      <c r="E100" s="134"/>
      <c r="F100" s="136">
        <f>F97+F98+F99</f>
        <v>5.624503636363636</v>
      </c>
      <c r="G100" s="136"/>
      <c r="H100" s="46"/>
      <c r="I100" s="47"/>
      <c r="J100" s="47"/>
      <c r="K100" s="47"/>
    </row>
    <row r="101" spans="1:11" s="43" customFormat="1" ht="14.25" customHeight="1">
      <c r="A101" s="75"/>
      <c r="B101" s="75"/>
      <c r="C101" s="75"/>
      <c r="D101" s="75"/>
      <c r="E101" s="75"/>
      <c r="F101" s="75"/>
      <c r="G101" s="75"/>
      <c r="H101" s="46"/>
      <c r="I101" s="47"/>
      <c r="J101" s="47"/>
      <c r="K101" s="47"/>
    </row>
    <row r="102" spans="1:11" s="43" customFormat="1" ht="14.25" customHeight="1">
      <c r="A102" s="95" t="s">
        <v>121</v>
      </c>
      <c r="B102" s="95"/>
      <c r="C102" s="95"/>
      <c r="D102" s="95"/>
      <c r="E102" s="95"/>
      <c r="F102" s="95"/>
      <c r="G102" s="95"/>
      <c r="H102" s="46"/>
      <c r="I102" s="47"/>
      <c r="J102" s="47"/>
      <c r="K102" s="47"/>
    </row>
    <row r="103" spans="1:9" s="43" customFormat="1" ht="13.5" customHeight="1">
      <c r="A103" s="47"/>
      <c r="B103" s="75"/>
      <c r="C103" s="75"/>
      <c r="D103" s="75"/>
      <c r="E103" s="75"/>
      <c r="F103" s="75"/>
      <c r="G103" s="75"/>
      <c r="H103" s="46"/>
      <c r="I103" s="47"/>
    </row>
    <row r="104" spans="1:9" s="43" customFormat="1" ht="13.5" customHeight="1">
      <c r="A104" s="98">
        <v>3</v>
      </c>
      <c r="B104" s="98" t="s">
        <v>122</v>
      </c>
      <c r="C104" s="98"/>
      <c r="D104" s="98"/>
      <c r="E104" s="98"/>
      <c r="F104" s="98" t="s">
        <v>82</v>
      </c>
      <c r="G104" s="98" t="s">
        <v>74</v>
      </c>
      <c r="H104" s="46"/>
      <c r="I104" s="47"/>
    </row>
    <row r="105" spans="1:9" s="43" customFormat="1" ht="14.25" customHeight="1">
      <c r="A105" s="99" t="s">
        <v>41</v>
      </c>
      <c r="B105" s="137" t="s">
        <v>123</v>
      </c>
      <c r="C105" s="137"/>
      <c r="D105" s="137"/>
      <c r="E105" s="137"/>
      <c r="F105" s="138">
        <v>0.0042</v>
      </c>
      <c r="G105" s="102">
        <v>0</v>
      </c>
      <c r="H105" s="46"/>
      <c r="I105" s="47"/>
    </row>
    <row r="106" spans="1:9" s="43" customFormat="1" ht="14.25" customHeight="1">
      <c r="A106" s="56" t="s">
        <v>44</v>
      </c>
      <c r="B106" s="137" t="s">
        <v>124</v>
      </c>
      <c r="C106" s="137"/>
      <c r="D106" s="137"/>
      <c r="E106" s="137"/>
      <c r="F106" s="140">
        <f>0.08*F105</f>
        <v>0.000336</v>
      </c>
      <c r="G106" s="102">
        <v>0</v>
      </c>
      <c r="H106" s="46"/>
      <c r="I106" s="47"/>
    </row>
    <row r="107" spans="1:9" s="43" customFormat="1" ht="26.25" customHeight="1">
      <c r="A107" s="56" t="s">
        <v>47</v>
      </c>
      <c r="B107" s="137" t="s">
        <v>125</v>
      </c>
      <c r="C107" s="137"/>
      <c r="D107" s="137"/>
      <c r="E107" s="137"/>
      <c r="F107" s="140">
        <v>0.04</v>
      </c>
      <c r="G107" s="102">
        <v>0</v>
      </c>
      <c r="H107" s="46"/>
      <c r="I107" s="47"/>
    </row>
    <row r="108" spans="1:9" s="43" customFormat="1" ht="14.25" customHeight="1">
      <c r="A108" s="56" t="s">
        <v>50</v>
      </c>
      <c r="B108" s="137" t="s">
        <v>126</v>
      </c>
      <c r="C108" s="137"/>
      <c r="D108" s="137"/>
      <c r="E108" s="137"/>
      <c r="F108" s="140">
        <v>0.0194</v>
      </c>
      <c r="G108" s="102">
        <v>0</v>
      </c>
      <c r="H108" s="46"/>
      <c r="I108" s="47"/>
    </row>
    <row r="109" spans="1:9" s="43" customFormat="1" ht="24.75" customHeight="1">
      <c r="A109" s="56" t="s">
        <v>97</v>
      </c>
      <c r="B109" s="137" t="s">
        <v>127</v>
      </c>
      <c r="C109" s="137"/>
      <c r="D109" s="137"/>
      <c r="E109" s="137"/>
      <c r="F109" s="140">
        <f>F108*F76</f>
        <v>0.0071392</v>
      </c>
      <c r="G109" s="102">
        <v>0</v>
      </c>
      <c r="H109" s="46"/>
      <c r="I109" s="47"/>
    </row>
    <row r="110" spans="1:9" s="43" customFormat="1" ht="13.5" customHeight="1">
      <c r="A110" s="141"/>
      <c r="B110" s="123" t="s">
        <v>128</v>
      </c>
      <c r="C110" s="123"/>
      <c r="D110" s="123"/>
      <c r="E110" s="123"/>
      <c r="F110" s="142">
        <f>SUM(F105:F109)</f>
        <v>0.0710752</v>
      </c>
      <c r="G110" s="143">
        <f>SUM(G105:G109)</f>
        <v>0</v>
      </c>
      <c r="H110" s="46"/>
      <c r="I110" s="47"/>
    </row>
    <row r="111" spans="1:9" s="43" customFormat="1" ht="15" customHeight="1">
      <c r="A111" s="149"/>
      <c r="B111" s="145"/>
      <c r="C111" s="145"/>
      <c r="D111" s="145"/>
      <c r="E111" s="145"/>
      <c r="F111" s="146"/>
      <c r="G111" s="148"/>
      <c r="H111" s="46"/>
      <c r="I111" s="47"/>
    </row>
    <row r="112" spans="1:11" s="43" customFormat="1" ht="15.75" customHeight="1">
      <c r="A112" s="95" t="s">
        <v>132</v>
      </c>
      <c r="B112" s="95"/>
      <c r="C112" s="95"/>
      <c r="D112" s="95"/>
      <c r="E112" s="95"/>
      <c r="F112" s="95"/>
      <c r="G112" s="95"/>
      <c r="H112" s="46"/>
      <c r="I112" s="151"/>
      <c r="J112" s="152"/>
      <c r="K112" s="47"/>
    </row>
    <row r="113" spans="1:11" s="43" customFormat="1" ht="14.25" customHeight="1">
      <c r="A113" s="153"/>
      <c r="B113" s="153"/>
      <c r="C113" s="153"/>
      <c r="D113" s="153"/>
      <c r="E113" s="153"/>
      <c r="F113" s="153"/>
      <c r="G113" s="153"/>
      <c r="H113" s="46"/>
      <c r="I113" s="47"/>
      <c r="J113" s="47"/>
      <c r="K113" s="47"/>
    </row>
    <row r="114" spans="1:11" s="43" customFormat="1" ht="24.75" customHeight="1">
      <c r="A114" s="108" t="s">
        <v>133</v>
      </c>
      <c r="B114" s="108"/>
      <c r="C114" s="108"/>
      <c r="D114" s="108"/>
      <c r="E114" s="108"/>
      <c r="F114" s="108"/>
      <c r="G114" s="108"/>
      <c r="H114" s="46"/>
      <c r="I114" s="47"/>
      <c r="J114" s="47"/>
      <c r="K114" s="47"/>
    </row>
    <row r="115" spans="1:11" s="43" customFormat="1" ht="14.25" customHeight="1">
      <c r="A115" s="153"/>
      <c r="B115" s="153"/>
      <c r="C115" s="153"/>
      <c r="D115" s="153"/>
      <c r="E115" s="153"/>
      <c r="F115" s="153"/>
      <c r="G115" s="153"/>
      <c r="H115" s="46"/>
      <c r="I115" s="47"/>
      <c r="J115" s="47"/>
      <c r="K115" s="47"/>
    </row>
    <row r="116" spans="1:11" s="43" customFormat="1" ht="13.5" customHeight="1">
      <c r="A116" s="110" t="s">
        <v>134</v>
      </c>
      <c r="B116" s="110"/>
      <c r="C116" s="110"/>
      <c r="D116" s="110"/>
      <c r="E116" s="110"/>
      <c r="F116" s="110"/>
      <c r="G116" s="154">
        <f>(F48+F100+G110)</f>
        <v>20.908480909090912</v>
      </c>
      <c r="H116" s="46"/>
      <c r="I116" s="47"/>
      <c r="J116" s="47"/>
      <c r="K116" s="47"/>
    </row>
    <row r="117" spans="1:11" s="43" customFormat="1" ht="14.25" customHeight="1">
      <c r="A117" s="153"/>
      <c r="B117" s="153"/>
      <c r="C117" s="153"/>
      <c r="D117" s="153"/>
      <c r="E117" s="153"/>
      <c r="F117" s="153"/>
      <c r="G117" s="155"/>
      <c r="H117" s="46"/>
      <c r="I117" s="47"/>
      <c r="J117" s="47"/>
      <c r="K117" s="47"/>
    </row>
    <row r="118" spans="1:11" s="43" customFormat="1" ht="15.75" customHeight="1">
      <c r="A118" s="122" t="s">
        <v>135</v>
      </c>
      <c r="B118" s="122"/>
      <c r="C118" s="122"/>
      <c r="D118" s="122"/>
      <c r="E118" s="122"/>
      <c r="F118" s="122"/>
      <c r="G118" s="122"/>
      <c r="H118" s="46"/>
      <c r="I118" s="47"/>
      <c r="J118" s="47"/>
      <c r="K118" s="47"/>
    </row>
    <row r="119" spans="1:11" s="43" customFormat="1" ht="14.25" customHeight="1">
      <c r="A119" s="153"/>
      <c r="B119" s="153"/>
      <c r="C119" s="153"/>
      <c r="D119" s="153"/>
      <c r="E119" s="153"/>
      <c r="F119" s="153"/>
      <c r="G119" s="153"/>
      <c r="H119" s="46"/>
      <c r="I119" s="47"/>
      <c r="J119" s="47"/>
      <c r="K119" s="47"/>
    </row>
    <row r="120" spans="1:11" s="43" customFormat="1" ht="25.5" customHeight="1">
      <c r="A120" s="98" t="s">
        <v>136</v>
      </c>
      <c r="B120" s="98" t="s">
        <v>137</v>
      </c>
      <c r="C120" s="98"/>
      <c r="D120" s="98"/>
      <c r="E120" s="98"/>
      <c r="F120" s="156" t="s">
        <v>138</v>
      </c>
      <c r="G120" s="98" t="s">
        <v>74</v>
      </c>
      <c r="H120" s="46"/>
      <c r="I120" s="47"/>
      <c r="J120" s="47"/>
      <c r="K120" s="47"/>
    </row>
    <row r="121" spans="1:11" s="43" customFormat="1" ht="13.5" customHeight="1">
      <c r="A121" s="56" t="s">
        <v>41</v>
      </c>
      <c r="B121" s="137" t="s">
        <v>139</v>
      </c>
      <c r="C121" s="137"/>
      <c r="D121" s="137"/>
      <c r="E121" s="137"/>
      <c r="F121" s="157">
        <v>0.0833</v>
      </c>
      <c r="G121" s="102">
        <v>0</v>
      </c>
      <c r="H121" s="46"/>
      <c r="I121" s="159"/>
      <c r="J121" s="47"/>
      <c r="K121" s="47"/>
    </row>
    <row r="122" spans="1:11" s="43" customFormat="1" ht="13.5" customHeight="1">
      <c r="A122" s="125" t="s">
        <v>44</v>
      </c>
      <c r="B122" s="160" t="s">
        <v>137</v>
      </c>
      <c r="C122" s="160"/>
      <c r="D122" s="160"/>
      <c r="E122" s="160"/>
      <c r="F122" s="103">
        <v>0.0222</v>
      </c>
      <c r="G122" s="102">
        <v>0</v>
      </c>
      <c r="H122" s="46"/>
      <c r="I122" s="161"/>
      <c r="J122" s="47"/>
      <c r="K122" s="47"/>
    </row>
    <row r="123" spans="1:11" s="43" customFormat="1" ht="13.5" customHeight="1">
      <c r="A123" s="125" t="s">
        <v>47</v>
      </c>
      <c r="B123" s="100" t="s">
        <v>140</v>
      </c>
      <c r="C123" s="100"/>
      <c r="D123" s="100"/>
      <c r="E123" s="100"/>
      <c r="F123" s="103">
        <v>0.0004</v>
      </c>
      <c r="G123" s="102">
        <v>0</v>
      </c>
      <c r="H123" s="46"/>
      <c r="I123" s="47"/>
      <c r="J123" s="47"/>
      <c r="K123" s="47"/>
    </row>
    <row r="124" spans="1:11" s="43" customFormat="1" ht="13.5" customHeight="1">
      <c r="A124" s="125" t="s">
        <v>50</v>
      </c>
      <c r="B124" s="100" t="s">
        <v>141</v>
      </c>
      <c r="C124" s="100"/>
      <c r="D124" s="100"/>
      <c r="E124" s="100"/>
      <c r="F124" s="103">
        <v>0.0002</v>
      </c>
      <c r="G124" s="102">
        <v>0</v>
      </c>
      <c r="H124" s="46"/>
      <c r="I124" s="47"/>
      <c r="J124" s="47"/>
      <c r="K124" s="47"/>
    </row>
    <row r="125" spans="1:11" s="43" customFormat="1" ht="13.5" customHeight="1">
      <c r="A125" s="125" t="s">
        <v>97</v>
      </c>
      <c r="B125" s="100" t="s">
        <v>142</v>
      </c>
      <c r="C125" s="100"/>
      <c r="D125" s="100"/>
      <c r="E125" s="100"/>
      <c r="F125" s="103">
        <v>0.0014</v>
      </c>
      <c r="G125" s="102">
        <v>0</v>
      </c>
      <c r="H125" s="46"/>
      <c r="I125" s="47"/>
      <c r="J125" s="47"/>
      <c r="K125" s="47"/>
    </row>
    <row r="126" spans="1:11" s="43" customFormat="1" ht="13.5" customHeight="1">
      <c r="A126" s="162" t="s">
        <v>99</v>
      </c>
      <c r="B126" s="100" t="s">
        <v>143</v>
      </c>
      <c r="C126" s="100"/>
      <c r="D126" s="100"/>
      <c r="E126" s="100"/>
      <c r="F126" s="163">
        <v>0.0166</v>
      </c>
      <c r="G126" s="102">
        <v>0</v>
      </c>
      <c r="H126" s="46"/>
      <c r="I126" s="47"/>
      <c r="J126" s="47"/>
      <c r="K126" s="47"/>
    </row>
    <row r="127" spans="1:11" s="43" customFormat="1" ht="13.5" customHeight="1">
      <c r="A127" s="141"/>
      <c r="B127" s="123" t="s">
        <v>128</v>
      </c>
      <c r="C127" s="123"/>
      <c r="D127" s="123"/>
      <c r="E127" s="123"/>
      <c r="F127" s="142">
        <f>SUM(F121:F126)</f>
        <v>0.1241</v>
      </c>
      <c r="G127" s="143">
        <f>SUM(G121:G126)</f>
        <v>0</v>
      </c>
      <c r="H127" s="46"/>
      <c r="I127" s="47"/>
      <c r="J127" s="47"/>
      <c r="K127" s="47"/>
    </row>
    <row r="128" spans="1:11" ht="14.25" customHeight="1">
      <c r="A128" s="47"/>
      <c r="B128" s="47"/>
      <c r="C128" s="47"/>
      <c r="D128" s="47"/>
      <c r="E128" s="47"/>
      <c r="F128" s="47"/>
      <c r="G128" s="47"/>
      <c r="H128" s="46"/>
      <c r="I128" s="47"/>
      <c r="J128" s="47"/>
      <c r="K128" s="47"/>
    </row>
    <row r="129" spans="1:11" s="43" customFormat="1" ht="15.75" customHeight="1">
      <c r="A129" s="122" t="s">
        <v>151</v>
      </c>
      <c r="B129" s="122"/>
      <c r="C129" s="122"/>
      <c r="D129" s="122"/>
      <c r="E129" s="122"/>
      <c r="F129" s="122"/>
      <c r="G129" s="122"/>
      <c r="H129" s="46"/>
      <c r="I129" s="47"/>
      <c r="J129" s="166"/>
      <c r="K129" s="47"/>
    </row>
    <row r="130" spans="1:11" s="43" customFormat="1" ht="14.25" customHeight="1">
      <c r="A130" s="153"/>
      <c r="B130" s="153"/>
      <c r="C130" s="153"/>
      <c r="D130" s="153"/>
      <c r="E130" s="153"/>
      <c r="F130" s="153"/>
      <c r="G130" s="153"/>
      <c r="H130" s="46"/>
      <c r="I130" s="47"/>
      <c r="J130" s="47"/>
      <c r="K130" s="47"/>
    </row>
    <row r="131" spans="1:11" s="43" customFormat="1" ht="13.5" customHeight="1">
      <c r="A131" s="98" t="s">
        <v>152</v>
      </c>
      <c r="B131" s="98" t="s">
        <v>153</v>
      </c>
      <c r="C131" s="98"/>
      <c r="D131" s="98"/>
      <c r="E131" s="98"/>
      <c r="F131" s="156" t="s">
        <v>82</v>
      </c>
      <c r="G131" s="98" t="s">
        <v>74</v>
      </c>
      <c r="H131" s="46"/>
      <c r="I131" s="47"/>
      <c r="J131" s="47"/>
      <c r="K131" s="47"/>
    </row>
    <row r="132" spans="1:11" s="43" customFormat="1" ht="14.25" customHeight="1">
      <c r="A132" s="90" t="s">
        <v>41</v>
      </c>
      <c r="B132" s="100" t="s">
        <v>154</v>
      </c>
      <c r="C132" s="100"/>
      <c r="D132" s="100"/>
      <c r="E132" s="100"/>
      <c r="F132" s="101">
        <v>0</v>
      </c>
      <c r="G132" s="288">
        <f>G116*F132</f>
        <v>0</v>
      </c>
      <c r="H132" s="46"/>
      <c r="I132" s="47"/>
      <c r="J132" s="47"/>
      <c r="K132" s="47"/>
    </row>
    <row r="133" spans="1:11" s="43" customFormat="1" ht="13.5" customHeight="1">
      <c r="A133" s="63" t="s">
        <v>155</v>
      </c>
      <c r="B133" s="63"/>
      <c r="C133" s="63"/>
      <c r="D133" s="63"/>
      <c r="E133" s="63"/>
      <c r="F133" s="142">
        <v>0</v>
      </c>
      <c r="G133" s="289">
        <f>G132</f>
        <v>0</v>
      </c>
      <c r="H133" s="46"/>
      <c r="I133" s="47"/>
      <c r="J133" s="47"/>
      <c r="K133" s="47"/>
    </row>
    <row r="134" spans="1:11" s="43" customFormat="1" ht="13.5" customHeight="1">
      <c r="A134" s="107" t="s">
        <v>156</v>
      </c>
      <c r="B134" s="107"/>
      <c r="C134" s="107"/>
      <c r="D134" s="107"/>
      <c r="E134" s="107"/>
      <c r="F134" s="107"/>
      <c r="G134" s="107"/>
      <c r="H134" s="46"/>
      <c r="I134" s="47"/>
      <c r="J134" s="47"/>
      <c r="K134" s="47"/>
    </row>
    <row r="135" spans="1:11" s="43" customFormat="1" ht="14.25" customHeight="1">
      <c r="A135" s="107"/>
      <c r="B135" s="107"/>
      <c r="C135" s="107"/>
      <c r="D135" s="107"/>
      <c r="E135" s="107"/>
      <c r="F135" s="107"/>
      <c r="G135" s="107"/>
      <c r="H135" s="46"/>
      <c r="I135" s="47"/>
      <c r="J135" s="47"/>
      <c r="K135" s="47"/>
    </row>
    <row r="136" spans="1:11" s="43" customFormat="1" ht="14.25" customHeight="1">
      <c r="A136" s="168"/>
      <c r="B136" s="54"/>
      <c r="C136" s="54"/>
      <c r="D136" s="54"/>
      <c r="E136" s="54"/>
      <c r="F136" s="169"/>
      <c r="G136" s="170"/>
      <c r="H136" s="46"/>
      <c r="I136" s="47"/>
      <c r="J136" s="47"/>
      <c r="K136" s="47"/>
    </row>
    <row r="137" spans="1:11" s="43" customFormat="1" ht="13.5" customHeight="1">
      <c r="A137" s="69" t="s">
        <v>157</v>
      </c>
      <c r="B137" s="69"/>
      <c r="C137" s="69"/>
      <c r="D137" s="69"/>
      <c r="E137" s="69"/>
      <c r="F137" s="69"/>
      <c r="G137" s="69"/>
      <c r="H137" s="46"/>
      <c r="I137" s="47"/>
      <c r="J137" s="47"/>
      <c r="K137" s="47"/>
    </row>
    <row r="138" spans="1:11" s="43" customFormat="1" ht="14.25" customHeight="1">
      <c r="A138" s="171"/>
      <c r="B138" s="171"/>
      <c r="C138" s="171"/>
      <c r="D138" s="171"/>
      <c r="E138" s="171"/>
      <c r="F138" s="171"/>
      <c r="G138" s="171"/>
      <c r="H138" s="46"/>
      <c r="I138" s="47"/>
      <c r="J138" s="47"/>
      <c r="K138" s="47"/>
    </row>
    <row r="139" spans="1:11" s="43" customFormat="1" ht="14.25" customHeight="1">
      <c r="A139" s="98">
        <v>4</v>
      </c>
      <c r="B139" s="172" t="s">
        <v>158</v>
      </c>
      <c r="C139" s="172"/>
      <c r="D139" s="172"/>
      <c r="E139" s="172"/>
      <c r="F139" s="63"/>
      <c r="G139" s="98" t="s">
        <v>74</v>
      </c>
      <c r="H139" s="46"/>
      <c r="I139" s="47"/>
      <c r="J139" s="47"/>
      <c r="K139" s="47"/>
    </row>
    <row r="140" spans="1:11" s="43" customFormat="1" ht="13.5" customHeight="1">
      <c r="A140" s="90" t="s">
        <v>136</v>
      </c>
      <c r="B140" s="100" t="s">
        <v>137</v>
      </c>
      <c r="C140" s="100"/>
      <c r="D140" s="100"/>
      <c r="E140" s="100"/>
      <c r="F140" s="101">
        <f>F127</f>
        <v>0.1241</v>
      </c>
      <c r="G140" s="102">
        <f>G127</f>
        <v>0</v>
      </c>
      <c r="H140" s="46"/>
      <c r="I140" s="47"/>
      <c r="J140" s="47"/>
      <c r="K140" s="47"/>
    </row>
    <row r="141" spans="1:11" s="43" customFormat="1" ht="13.5" customHeight="1">
      <c r="A141" s="125" t="s">
        <v>152</v>
      </c>
      <c r="B141" s="100" t="s">
        <v>153</v>
      </c>
      <c r="C141" s="100"/>
      <c r="D141" s="100"/>
      <c r="E141" s="100"/>
      <c r="F141" s="103">
        <f>F133</f>
        <v>0</v>
      </c>
      <c r="G141" s="102">
        <f>G133</f>
        <v>0</v>
      </c>
      <c r="H141" s="46"/>
      <c r="I141" s="47"/>
      <c r="J141" s="47"/>
      <c r="K141" s="47"/>
    </row>
    <row r="142" spans="1:11" s="43" customFormat="1" ht="13.5" customHeight="1">
      <c r="A142" s="141"/>
      <c r="B142" s="123" t="s">
        <v>128</v>
      </c>
      <c r="C142" s="123"/>
      <c r="D142" s="123"/>
      <c r="E142" s="123"/>
      <c r="F142" s="142">
        <f>F140</f>
        <v>0.1241</v>
      </c>
      <c r="G142" s="143">
        <f>G140+G141</f>
        <v>0</v>
      </c>
      <c r="H142" s="46"/>
      <c r="I142" s="47"/>
      <c r="J142" s="47"/>
      <c r="K142" s="47"/>
    </row>
    <row r="143" spans="1:11" ht="14.25" customHeight="1">
      <c r="A143" s="47"/>
      <c r="B143" s="47"/>
      <c r="C143" s="47"/>
      <c r="D143" s="47"/>
      <c r="E143" s="47"/>
      <c r="F143" s="47"/>
      <c r="G143" s="47"/>
      <c r="H143" s="46"/>
      <c r="I143" s="47"/>
      <c r="J143" s="47"/>
      <c r="K143" s="47"/>
    </row>
    <row r="144" spans="1:11" s="43" customFormat="1" ht="15.75" customHeight="1">
      <c r="A144" s="95" t="s">
        <v>159</v>
      </c>
      <c r="B144" s="95"/>
      <c r="C144" s="95"/>
      <c r="D144" s="95"/>
      <c r="E144" s="95"/>
      <c r="F144" s="95"/>
      <c r="G144" s="95"/>
      <c r="H144" s="46"/>
      <c r="I144" s="47"/>
      <c r="J144" s="47"/>
      <c r="K144" s="47"/>
    </row>
    <row r="145" spans="1:11" ht="14.25" customHeight="1">
      <c r="A145" s="47"/>
      <c r="B145" s="47"/>
      <c r="C145" s="47"/>
      <c r="D145" s="47"/>
      <c r="E145" s="47"/>
      <c r="F145" s="47"/>
      <c r="G145" s="47"/>
      <c r="H145" s="46"/>
      <c r="I145" s="47"/>
      <c r="J145" s="47"/>
      <c r="K145" s="47"/>
    </row>
    <row r="146" spans="1:11" s="43" customFormat="1" ht="13.5" customHeight="1">
      <c r="A146" s="63">
        <v>5</v>
      </c>
      <c r="B146" s="63" t="s">
        <v>160</v>
      </c>
      <c r="C146" s="63"/>
      <c r="D146" s="63"/>
      <c r="E146" s="63"/>
      <c r="F146" s="63" t="s">
        <v>74</v>
      </c>
      <c r="G146" s="63"/>
      <c r="H146" s="46"/>
      <c r="I146" s="47"/>
      <c r="J146" s="47"/>
      <c r="K146" s="47"/>
    </row>
    <row r="147" spans="1:11" s="43" customFormat="1" ht="13.5" customHeight="1">
      <c r="A147" s="56" t="s">
        <v>41</v>
      </c>
      <c r="B147" s="137" t="s">
        <v>161</v>
      </c>
      <c r="C147" s="137"/>
      <c r="D147" s="137"/>
      <c r="E147" s="137"/>
      <c r="F147" s="131">
        <v>0</v>
      </c>
      <c r="G147" s="131"/>
      <c r="H147" s="46"/>
      <c r="I147" s="47"/>
      <c r="J147" s="47"/>
      <c r="K147" s="47"/>
    </row>
    <row r="148" spans="1:11" s="43" customFormat="1" ht="13.5" customHeight="1">
      <c r="A148" s="56" t="s">
        <v>44</v>
      </c>
      <c r="B148" s="137" t="s">
        <v>162</v>
      </c>
      <c r="C148" s="137"/>
      <c r="D148" s="137"/>
      <c r="E148" s="137"/>
      <c r="F148" s="131">
        <v>0</v>
      </c>
      <c r="G148" s="131"/>
      <c r="H148" s="46"/>
      <c r="I148" s="47"/>
      <c r="J148" s="47"/>
      <c r="K148" s="47"/>
    </row>
    <row r="149" spans="1:11" s="43" customFormat="1" ht="13.5" customHeight="1">
      <c r="A149" s="56" t="s">
        <v>47</v>
      </c>
      <c r="B149" s="137" t="s">
        <v>163</v>
      </c>
      <c r="C149" s="137"/>
      <c r="D149" s="137"/>
      <c r="E149" s="137"/>
      <c r="F149" s="131">
        <v>0</v>
      </c>
      <c r="G149" s="131"/>
      <c r="H149" s="46"/>
      <c r="I149" s="47"/>
      <c r="J149" s="47"/>
      <c r="K149" s="47"/>
    </row>
    <row r="150" spans="1:11" s="43" customFormat="1" ht="13.5" customHeight="1">
      <c r="A150" s="56" t="s">
        <v>50</v>
      </c>
      <c r="B150" s="137" t="s">
        <v>164</v>
      </c>
      <c r="C150" s="137"/>
      <c r="D150" s="137"/>
      <c r="E150" s="137"/>
      <c r="F150" s="131">
        <v>0</v>
      </c>
      <c r="G150" s="131"/>
      <c r="H150" s="46"/>
      <c r="I150" s="47"/>
      <c r="J150" s="47"/>
      <c r="K150" s="47"/>
    </row>
    <row r="151" spans="1:11" s="43" customFormat="1" ht="13.5" customHeight="1">
      <c r="A151" s="175"/>
      <c r="B151" s="63" t="s">
        <v>76</v>
      </c>
      <c r="C151" s="63"/>
      <c r="D151" s="63"/>
      <c r="E151" s="63"/>
      <c r="F151" s="176">
        <f>SUM(F147:F150)</f>
        <v>0</v>
      </c>
      <c r="G151" s="176"/>
      <c r="H151" s="46"/>
      <c r="I151" s="47"/>
      <c r="J151" s="47"/>
      <c r="K151" s="47"/>
    </row>
    <row r="152" spans="1:11" ht="14.25" customHeight="1">
      <c r="A152" s="47"/>
      <c r="B152" s="47"/>
      <c r="C152" s="47"/>
      <c r="D152" s="47"/>
      <c r="E152" s="47"/>
      <c r="F152" s="47"/>
      <c r="G152" s="47"/>
      <c r="H152" s="46"/>
      <c r="I152" s="47"/>
      <c r="J152" s="47"/>
      <c r="K152" s="47"/>
    </row>
    <row r="153" spans="1:11" s="43" customFormat="1" ht="13.5" customHeight="1">
      <c r="A153" s="120" t="s">
        <v>165</v>
      </c>
      <c r="B153" s="120"/>
      <c r="C153" s="120"/>
      <c r="D153" s="120"/>
      <c r="E153" s="120"/>
      <c r="F153" s="120"/>
      <c r="G153" s="120"/>
      <c r="H153" s="46"/>
      <c r="I153" s="47"/>
      <c r="J153" s="47"/>
      <c r="K153" s="47"/>
    </row>
    <row r="154" spans="1:11" s="43" customFormat="1" ht="14.25" customHeight="1">
      <c r="A154" s="84"/>
      <c r="B154" s="47"/>
      <c r="C154" s="47"/>
      <c r="D154" s="47"/>
      <c r="E154" s="47"/>
      <c r="F154" s="47"/>
      <c r="G154" s="47"/>
      <c r="H154" s="46"/>
      <c r="I154" s="47"/>
      <c r="J154" s="47"/>
      <c r="K154" s="47"/>
    </row>
    <row r="155" spans="1:11" s="43" customFormat="1" ht="15.75" customHeight="1">
      <c r="A155" s="177" t="s">
        <v>166</v>
      </c>
      <c r="B155" s="177"/>
      <c r="C155" s="177"/>
      <c r="D155" s="177"/>
      <c r="E155" s="177"/>
      <c r="F155" s="177"/>
      <c r="G155" s="177"/>
      <c r="H155" s="46"/>
      <c r="I155" s="47"/>
      <c r="J155" s="47"/>
      <c r="K155" s="47"/>
    </row>
    <row r="156" spans="1:11" s="43" customFormat="1" ht="14.25" customHeight="1">
      <c r="A156" s="178"/>
      <c r="B156" s="178"/>
      <c r="C156" s="178"/>
      <c r="D156" s="178"/>
      <c r="E156" s="178"/>
      <c r="F156" s="178"/>
      <c r="G156" s="178"/>
      <c r="H156" s="46"/>
      <c r="I156" s="47"/>
      <c r="J156" s="47"/>
      <c r="K156" s="47"/>
    </row>
    <row r="157" spans="1:11" s="43" customFormat="1" ht="13.5" customHeight="1">
      <c r="A157" s="110" t="s">
        <v>167</v>
      </c>
      <c r="B157" s="110"/>
      <c r="C157" s="110"/>
      <c r="D157" s="110"/>
      <c r="E157" s="110"/>
      <c r="F157" s="110"/>
      <c r="G157" s="179">
        <f>F48+F100+G110+G142+F151</f>
        <v>20.908480909090912</v>
      </c>
      <c r="H157" s="46"/>
      <c r="I157" s="47"/>
      <c r="J157" s="47"/>
      <c r="K157" s="47"/>
    </row>
    <row r="158" spans="1:11" s="43" customFormat="1" ht="14.25" customHeight="1">
      <c r="A158" s="47"/>
      <c r="B158" s="53"/>
      <c r="C158" s="53"/>
      <c r="D158" s="53"/>
      <c r="E158" s="53"/>
      <c r="F158" s="53"/>
      <c r="G158" s="180">
        <f>G157+G160</f>
        <v>21.53573533636364</v>
      </c>
      <c r="H158" s="46"/>
      <c r="I158" s="47"/>
      <c r="J158" s="47"/>
      <c r="K158" s="47"/>
    </row>
    <row r="159" spans="1:11" s="43" customFormat="1" ht="13.5" customHeight="1">
      <c r="A159" s="93">
        <v>6</v>
      </c>
      <c r="B159" s="181" t="s">
        <v>168</v>
      </c>
      <c r="C159" s="181"/>
      <c r="D159" s="181"/>
      <c r="E159" s="181"/>
      <c r="F159" s="181" t="s">
        <v>82</v>
      </c>
      <c r="G159" s="182" t="s">
        <v>74</v>
      </c>
      <c r="H159" s="46"/>
      <c r="I159" s="47"/>
      <c r="J159" s="47"/>
      <c r="K159" s="47"/>
    </row>
    <row r="160" spans="1:11" s="43" customFormat="1" ht="13.5" customHeight="1">
      <c r="A160" s="183" t="s">
        <v>41</v>
      </c>
      <c r="B160" s="184" t="s">
        <v>169</v>
      </c>
      <c r="C160" s="184"/>
      <c r="D160" s="184"/>
      <c r="E160" s="184"/>
      <c r="F160" s="185">
        <v>0.03</v>
      </c>
      <c r="G160" s="186">
        <f>G157*F160</f>
        <v>0.6272544272727273</v>
      </c>
      <c r="H160" s="46"/>
      <c r="I160" s="47"/>
      <c r="J160" s="47"/>
      <c r="K160" s="47"/>
    </row>
    <row r="161" spans="1:11" s="43" customFormat="1" ht="13.5" customHeight="1">
      <c r="A161" s="187" t="s">
        <v>44</v>
      </c>
      <c r="B161" s="78" t="s">
        <v>170</v>
      </c>
      <c r="C161" s="78"/>
      <c r="D161" s="78"/>
      <c r="E161" s="78"/>
      <c r="F161" s="188">
        <v>0.08599</v>
      </c>
      <c r="G161" s="189">
        <f>(G157+G160)*F161</f>
        <v>1.8518578815739093</v>
      </c>
      <c r="H161" s="190"/>
      <c r="I161" s="47"/>
      <c r="J161" s="47"/>
      <c r="K161" s="47"/>
    </row>
    <row r="162" spans="1:11" s="43" customFormat="1" ht="13.5" customHeight="1">
      <c r="A162" s="187" t="s">
        <v>47</v>
      </c>
      <c r="B162" s="78" t="s">
        <v>171</v>
      </c>
      <c r="C162" s="78"/>
      <c r="D162" s="78"/>
      <c r="E162" s="78"/>
      <c r="F162" s="188"/>
      <c r="G162" s="189"/>
      <c r="H162" s="46"/>
      <c r="I162" s="46"/>
      <c r="J162" s="47"/>
      <c r="K162" s="47"/>
    </row>
    <row r="163" spans="1:11" s="43" customFormat="1" ht="13.5" customHeight="1">
      <c r="A163" s="187"/>
      <c r="B163" s="78" t="s">
        <v>172</v>
      </c>
      <c r="C163" s="78"/>
      <c r="D163" s="78"/>
      <c r="E163" s="78"/>
      <c r="F163" s="188">
        <v>0.076</v>
      </c>
      <c r="G163" s="189">
        <f aca="true" t="shared" si="0" ref="G163:G165">SUM($G$157,$G$160,$G$161)/0.8575*F163</f>
        <v>2.0728362502195377</v>
      </c>
      <c r="H163" s="46"/>
      <c r="I163" s="47"/>
      <c r="J163" s="47"/>
      <c r="K163" s="47"/>
    </row>
    <row r="164" spans="1:11" s="43" customFormat="1" ht="13.5" customHeight="1">
      <c r="A164" s="187"/>
      <c r="B164" s="78" t="s">
        <v>173</v>
      </c>
      <c r="C164" s="78"/>
      <c r="D164" s="78"/>
      <c r="E164" s="78"/>
      <c r="F164" s="188">
        <v>0.0165</v>
      </c>
      <c r="G164" s="189">
        <f t="shared" si="0"/>
        <v>0.4500236595871365</v>
      </c>
      <c r="H164" s="46"/>
      <c r="I164" s="47"/>
      <c r="J164" s="47"/>
      <c r="K164" s="47"/>
    </row>
    <row r="165" spans="1:11" s="43" customFormat="1" ht="13.5" customHeight="1">
      <c r="A165" s="187"/>
      <c r="B165" s="78" t="s">
        <v>174</v>
      </c>
      <c r="C165" s="78"/>
      <c r="D165" s="78"/>
      <c r="E165" s="78"/>
      <c r="F165" s="188">
        <v>0.05</v>
      </c>
      <c r="G165" s="189">
        <f t="shared" si="0"/>
        <v>1.363708059354959</v>
      </c>
      <c r="H165" s="46"/>
      <c r="I165" s="47"/>
      <c r="J165" s="47"/>
      <c r="K165" s="47"/>
    </row>
    <row r="166" spans="1:11" s="43" customFormat="1" ht="13.5" customHeight="1">
      <c r="A166" s="191"/>
      <c r="B166" s="192" t="s">
        <v>76</v>
      </c>
      <c r="C166" s="192"/>
      <c r="D166" s="192"/>
      <c r="E166" s="192"/>
      <c r="F166" s="193">
        <f>SUM(F160:F165)</f>
        <v>0.25849</v>
      </c>
      <c r="G166" s="94">
        <f>SUM(G160:G165)</f>
        <v>6.36568027800827</v>
      </c>
      <c r="H166" s="46"/>
      <c r="I166" s="47"/>
      <c r="J166" s="47"/>
      <c r="K166" s="47"/>
    </row>
    <row r="167" spans="1:11" ht="14.25" customHeight="1">
      <c r="A167" s="47"/>
      <c r="B167" s="47"/>
      <c r="C167" s="47"/>
      <c r="D167" s="47"/>
      <c r="E167" s="47"/>
      <c r="F167" s="47"/>
      <c r="G167" s="47"/>
      <c r="H167" s="46"/>
      <c r="I167" s="47"/>
      <c r="J167" s="47"/>
      <c r="K167" s="47"/>
    </row>
    <row r="168" spans="1:11" s="43" customFormat="1" ht="14.25" customHeight="1">
      <c r="A168" s="73" t="s">
        <v>175</v>
      </c>
      <c r="B168" s="73"/>
      <c r="C168" s="73"/>
      <c r="D168" s="73"/>
      <c r="E168" s="73"/>
      <c r="F168" s="73"/>
      <c r="G168" s="73"/>
      <c r="H168" s="46"/>
      <c r="I168" s="47"/>
      <c r="J168" s="47"/>
      <c r="K168" s="47"/>
    </row>
    <row r="169" spans="1:11" s="43" customFormat="1" ht="15.75" customHeight="1">
      <c r="A169" s="73" t="s">
        <v>176</v>
      </c>
      <c r="B169" s="73"/>
      <c r="C169" s="73"/>
      <c r="D169" s="73"/>
      <c r="E169" s="73"/>
      <c r="F169" s="73"/>
      <c r="G169" s="73"/>
      <c r="H169" s="46"/>
      <c r="I169" s="47"/>
      <c r="J169" s="47"/>
      <c r="K169" s="47"/>
    </row>
    <row r="170" spans="1:11" s="43" customFormat="1" ht="14.25" customHeight="1">
      <c r="A170" s="178" t="s">
        <v>177</v>
      </c>
      <c r="B170" s="178"/>
      <c r="C170" s="178"/>
      <c r="D170" s="178"/>
      <c r="E170" s="178"/>
      <c r="F170" s="178"/>
      <c r="G170" s="178"/>
      <c r="H170" s="46"/>
      <c r="I170" s="47"/>
      <c r="J170" s="47"/>
      <c r="K170" s="47"/>
    </row>
    <row r="171" spans="1:11" s="43" customFormat="1" ht="14.25" customHeight="1">
      <c r="A171" s="178" t="s">
        <v>178</v>
      </c>
      <c r="B171" s="178"/>
      <c r="C171" s="178"/>
      <c r="D171" s="178"/>
      <c r="E171" s="178"/>
      <c r="F171" s="178"/>
      <c r="G171" s="178"/>
      <c r="H171" s="46"/>
      <c r="I171" s="47"/>
      <c r="J171" s="47"/>
      <c r="K171" s="47"/>
    </row>
    <row r="172" spans="1:11" s="43" customFormat="1" ht="48.75" customHeight="1">
      <c r="A172" s="194" t="s">
        <v>179</v>
      </c>
      <c r="B172" s="194"/>
      <c r="C172" s="194"/>
      <c r="D172" s="194"/>
      <c r="E172" s="194"/>
      <c r="F172" s="194"/>
      <c r="G172" s="194"/>
      <c r="H172" s="46"/>
      <c r="I172" s="47"/>
      <c r="J172" s="47"/>
      <c r="K172" s="47"/>
    </row>
    <row r="173" spans="1:11" s="43" customFormat="1" ht="36" customHeight="1">
      <c r="A173" s="195" t="s">
        <v>180</v>
      </c>
      <c r="B173" s="195"/>
      <c r="C173" s="195"/>
      <c r="D173" s="195"/>
      <c r="E173" s="195"/>
      <c r="F173" s="195"/>
      <c r="G173" s="195"/>
      <c r="H173" s="46"/>
      <c r="I173" s="47"/>
      <c r="J173" s="47"/>
      <c r="K173" s="47"/>
    </row>
    <row r="174" spans="1:11" s="43" customFormat="1" ht="15.75" customHeight="1">
      <c r="A174" s="178"/>
      <c r="B174" s="53"/>
      <c r="C174" s="53"/>
      <c r="D174" s="53"/>
      <c r="E174" s="53"/>
      <c r="F174" s="53"/>
      <c r="G174" s="53"/>
      <c r="H174" s="46"/>
      <c r="I174" s="47"/>
      <c r="J174" s="47"/>
      <c r="K174" s="47"/>
    </row>
    <row r="175" spans="1:11" s="43" customFormat="1" ht="13.5" customHeight="1">
      <c r="A175" s="69" t="s">
        <v>181</v>
      </c>
      <c r="B175" s="69"/>
      <c r="C175" s="69"/>
      <c r="D175" s="69"/>
      <c r="E175" s="69"/>
      <c r="F175" s="69"/>
      <c r="G175" s="69"/>
      <c r="H175" s="46"/>
      <c r="I175" s="47"/>
      <c r="J175" s="47"/>
      <c r="K175" s="47"/>
    </row>
    <row r="176" spans="1:11" s="43" customFormat="1" ht="14.25" customHeight="1">
      <c r="A176" s="75"/>
      <c r="B176" s="75"/>
      <c r="C176" s="75"/>
      <c r="D176" s="75"/>
      <c r="E176" s="75"/>
      <c r="F176" s="75"/>
      <c r="G176" s="75"/>
      <c r="H176" s="46"/>
      <c r="I176" s="47"/>
      <c r="J176" s="47"/>
      <c r="K176" s="47"/>
    </row>
    <row r="177" spans="1:11" s="43" customFormat="1" ht="24.75" customHeight="1">
      <c r="A177" s="196"/>
      <c r="B177" s="134" t="s">
        <v>182</v>
      </c>
      <c r="C177" s="134"/>
      <c r="D177" s="134"/>
      <c r="E177" s="134"/>
      <c r="F177" s="134" t="s">
        <v>183</v>
      </c>
      <c r="G177" s="134"/>
      <c r="H177" s="46"/>
      <c r="I177" s="47"/>
      <c r="J177" s="47"/>
      <c r="K177" s="47"/>
    </row>
    <row r="178" spans="1:11" s="43" customFormat="1" ht="18.75" customHeight="1">
      <c r="A178" s="77" t="s">
        <v>41</v>
      </c>
      <c r="B178" s="78" t="s">
        <v>184</v>
      </c>
      <c r="C178" s="78"/>
      <c r="D178" s="78"/>
      <c r="E178" s="78"/>
      <c r="F178" s="81">
        <f>F48</f>
        <v>15.283977272727274</v>
      </c>
      <c r="G178" s="81"/>
      <c r="H178" s="46"/>
      <c r="I178" s="47"/>
      <c r="J178" s="47"/>
      <c r="K178" s="47"/>
    </row>
    <row r="179" spans="1:11" s="43" customFormat="1" ht="15.75" customHeight="1">
      <c r="A179" s="77" t="s">
        <v>44</v>
      </c>
      <c r="B179" s="78" t="s">
        <v>185</v>
      </c>
      <c r="C179" s="78"/>
      <c r="D179" s="78"/>
      <c r="E179" s="78"/>
      <c r="F179" s="81">
        <f>F100</f>
        <v>5.624503636363636</v>
      </c>
      <c r="G179" s="81"/>
      <c r="H179" s="46"/>
      <c r="I179" s="47"/>
      <c r="J179" s="47"/>
      <c r="K179" s="47"/>
    </row>
    <row r="180" spans="1:11" s="43" customFormat="1" ht="13.5" customHeight="1">
      <c r="A180" s="77" t="s">
        <v>47</v>
      </c>
      <c r="B180" s="78" t="s">
        <v>186</v>
      </c>
      <c r="C180" s="78"/>
      <c r="D180" s="78"/>
      <c r="E180" s="78"/>
      <c r="F180" s="81">
        <f>G110</f>
        <v>0</v>
      </c>
      <c r="G180" s="81"/>
      <c r="H180" s="46"/>
      <c r="I180" s="47"/>
      <c r="J180" s="47"/>
      <c r="K180" s="47"/>
    </row>
    <row r="181" spans="1:11" s="43" customFormat="1" ht="15.75" customHeight="1">
      <c r="A181" s="77" t="s">
        <v>50</v>
      </c>
      <c r="B181" s="78" t="s">
        <v>187</v>
      </c>
      <c r="C181" s="78"/>
      <c r="D181" s="78"/>
      <c r="E181" s="78"/>
      <c r="F181" s="81">
        <f>G142</f>
        <v>0</v>
      </c>
      <c r="G181" s="81"/>
      <c r="H181" s="46"/>
      <c r="I181" s="47"/>
      <c r="J181" s="47"/>
      <c r="K181" s="47"/>
    </row>
    <row r="182" spans="1:11" s="43" customFormat="1" ht="13.5" customHeight="1">
      <c r="A182" s="77" t="s">
        <v>97</v>
      </c>
      <c r="B182" s="78" t="s">
        <v>188</v>
      </c>
      <c r="C182" s="78"/>
      <c r="D182" s="78"/>
      <c r="E182" s="78"/>
      <c r="F182" s="81">
        <f>F151</f>
        <v>0</v>
      </c>
      <c r="G182" s="81"/>
      <c r="H182" s="46"/>
      <c r="I182" s="47"/>
      <c r="J182" s="47"/>
      <c r="K182" s="47"/>
    </row>
    <row r="183" spans="1:11" s="43" customFormat="1" ht="13.5" customHeight="1">
      <c r="A183" s="197" t="s">
        <v>189</v>
      </c>
      <c r="B183" s="197"/>
      <c r="C183" s="197"/>
      <c r="D183" s="197"/>
      <c r="E183" s="197"/>
      <c r="F183" s="154">
        <f>F178+F179+F180+F181+F182</f>
        <v>20.908480909090912</v>
      </c>
      <c r="G183" s="154"/>
      <c r="H183" s="46"/>
      <c r="I183" s="47"/>
      <c r="J183" s="47"/>
      <c r="K183" s="47"/>
    </row>
    <row r="184" spans="1:11" s="43" customFormat="1" ht="13.5" customHeight="1">
      <c r="A184" s="77" t="s">
        <v>99</v>
      </c>
      <c r="B184" s="78" t="s">
        <v>190</v>
      </c>
      <c r="C184" s="78"/>
      <c r="D184" s="78"/>
      <c r="E184" s="78"/>
      <c r="F184" s="81">
        <f>G166</f>
        <v>6.36568027800827</v>
      </c>
      <c r="G184" s="81"/>
      <c r="H184" s="46"/>
      <c r="I184" s="47"/>
      <c r="J184" s="47"/>
      <c r="K184" s="47"/>
    </row>
    <row r="185" spans="1:11" s="43" customFormat="1" ht="13.5" customHeight="1">
      <c r="A185" s="64" t="s">
        <v>191</v>
      </c>
      <c r="B185" s="64"/>
      <c r="C185" s="64"/>
      <c r="D185" s="64"/>
      <c r="E185" s="64"/>
      <c r="F185" s="198">
        <f>F183+F184</f>
        <v>27.274161187099182</v>
      </c>
      <c r="G185" s="198"/>
      <c r="H185" s="199"/>
      <c r="I185" s="47"/>
      <c r="J185" s="47"/>
      <c r="K185" s="47"/>
    </row>
    <row r="186" spans="1:11" s="43" customFormat="1" ht="14.25" customHeight="1">
      <c r="A186" s="200"/>
      <c r="B186" s="200"/>
      <c r="C186" s="200"/>
      <c r="D186" s="200"/>
      <c r="E186" s="200"/>
      <c r="F186" s="200"/>
      <c r="G186" s="200"/>
      <c r="H186" s="46"/>
      <c r="I186" s="47"/>
      <c r="J186" s="47"/>
      <c r="K186" s="47"/>
    </row>
    <row r="187" spans="1:11" s="43" customFormat="1" ht="13.5" customHeight="1">
      <c r="A187" s="69" t="s">
        <v>192</v>
      </c>
      <c r="B187" s="69"/>
      <c r="C187" s="69"/>
      <c r="D187" s="69"/>
      <c r="E187" s="69"/>
      <c r="F187" s="69"/>
      <c r="G187" s="69"/>
      <c r="H187" s="46"/>
      <c r="I187" s="47"/>
      <c r="J187" s="47"/>
      <c r="K187" s="47"/>
    </row>
    <row r="188" spans="1:11" ht="14.25" customHeight="1">
      <c r="A188" s="47"/>
      <c r="B188" s="47"/>
      <c r="C188" s="47"/>
      <c r="D188" s="47"/>
      <c r="E188" s="47"/>
      <c r="F188" s="47"/>
      <c r="G188" s="47"/>
      <c r="H188" s="46"/>
      <c r="I188" s="47"/>
      <c r="J188" s="47"/>
      <c r="K188" s="47"/>
    </row>
    <row r="189" spans="1:11" s="43" customFormat="1" ht="36" customHeight="1">
      <c r="A189" s="271" t="s">
        <v>193</v>
      </c>
      <c r="B189" s="271"/>
      <c r="C189" s="271" t="s">
        <v>418</v>
      </c>
      <c r="D189" s="271" t="s">
        <v>419</v>
      </c>
      <c r="E189" s="271" t="s">
        <v>420</v>
      </c>
      <c r="F189" s="271" t="s">
        <v>197</v>
      </c>
      <c r="G189" s="271" t="s">
        <v>421</v>
      </c>
      <c r="H189" s="46"/>
      <c r="I189" s="47"/>
      <c r="J189" s="47"/>
      <c r="K189" s="47"/>
    </row>
    <row r="190" spans="1:11" s="43" customFormat="1" ht="24.75" customHeight="1">
      <c r="A190" s="272" t="s">
        <v>199</v>
      </c>
      <c r="B190" s="273" t="s">
        <v>422</v>
      </c>
      <c r="C190" s="274">
        <v>27.27</v>
      </c>
      <c r="D190" s="272">
        <v>96</v>
      </c>
      <c r="E190" s="274">
        <f>C190*D190</f>
        <v>2617.92</v>
      </c>
      <c r="F190" s="272">
        <v>2</v>
      </c>
      <c r="G190" s="275">
        <f>E190*F190</f>
        <v>5235.84</v>
      </c>
      <c r="H190" s="46"/>
      <c r="I190" s="47"/>
      <c r="J190" s="47"/>
      <c r="K190" s="47"/>
    </row>
    <row r="191" spans="1:11" s="43" customFormat="1" ht="13.5" customHeight="1">
      <c r="A191" s="271" t="s">
        <v>411</v>
      </c>
      <c r="B191" s="271"/>
      <c r="C191" s="271"/>
      <c r="D191" s="271"/>
      <c r="E191" s="271"/>
      <c r="F191" s="271"/>
      <c r="G191" s="275">
        <f>SUM(G190)</f>
        <v>5235.84</v>
      </c>
      <c r="H191" s="46"/>
      <c r="I191" s="47"/>
      <c r="J191" s="47"/>
      <c r="K191" s="47"/>
    </row>
    <row r="192" spans="1:11" ht="14.25" customHeight="1">
      <c r="A192" s="277"/>
      <c r="B192" s="277"/>
      <c r="C192" s="277"/>
      <c r="D192" s="277"/>
      <c r="E192" s="277"/>
      <c r="F192" s="277"/>
      <c r="G192" s="277"/>
      <c r="H192" s="46"/>
      <c r="I192" s="47"/>
      <c r="J192" s="47"/>
      <c r="K192" s="47"/>
    </row>
    <row r="193" spans="1:11" s="43" customFormat="1" ht="15.75" customHeight="1">
      <c r="A193" s="69" t="s">
        <v>201</v>
      </c>
      <c r="B193" s="69"/>
      <c r="C193" s="69"/>
      <c r="D193" s="69"/>
      <c r="E193" s="69"/>
      <c r="F193" s="69"/>
      <c r="G193" s="69"/>
      <c r="H193" s="46"/>
      <c r="I193" s="47"/>
      <c r="J193" s="47"/>
      <c r="K193" s="47"/>
    </row>
    <row r="194" spans="1:11" ht="15.75" customHeight="1">
      <c r="A194" s="277"/>
      <c r="B194" s="277"/>
      <c r="C194" s="277"/>
      <c r="D194" s="277"/>
      <c r="E194" s="277"/>
      <c r="F194" s="277"/>
      <c r="G194" s="277"/>
      <c r="H194" s="46"/>
      <c r="I194" s="47"/>
      <c r="J194" s="47"/>
      <c r="K194" s="47"/>
    </row>
    <row r="195" spans="1:11" s="43" customFormat="1" ht="13.5" customHeight="1">
      <c r="A195" s="272"/>
      <c r="B195" s="271" t="s">
        <v>202</v>
      </c>
      <c r="C195" s="271"/>
      <c r="D195" s="271"/>
      <c r="E195" s="271"/>
      <c r="F195" s="271"/>
      <c r="G195" s="271"/>
      <c r="H195" s="46"/>
      <c r="I195" s="47"/>
      <c r="J195" s="47"/>
      <c r="K195" s="47"/>
    </row>
    <row r="196" spans="1:11" s="43" customFormat="1" ht="13.5" customHeight="1">
      <c r="A196" s="272"/>
      <c r="B196" s="278" t="s">
        <v>203</v>
      </c>
      <c r="C196" s="278"/>
      <c r="D196" s="278"/>
      <c r="E196" s="278"/>
      <c r="F196" s="271" t="s">
        <v>204</v>
      </c>
      <c r="G196" s="271"/>
      <c r="H196" s="46"/>
      <c r="I196" s="47"/>
      <c r="J196" s="47"/>
      <c r="K196" s="47"/>
    </row>
    <row r="197" spans="1:11" s="43" customFormat="1" ht="14.25" customHeight="1">
      <c r="A197" s="279" t="s">
        <v>41</v>
      </c>
      <c r="B197" s="280" t="s">
        <v>205</v>
      </c>
      <c r="C197" s="280"/>
      <c r="D197" s="280"/>
      <c r="E197" s="280"/>
      <c r="F197" s="281">
        <f>C190</f>
        <v>27.27</v>
      </c>
      <c r="G197" s="281"/>
      <c r="H197" s="46"/>
      <c r="I197" s="47"/>
      <c r="J197" s="47"/>
      <c r="K197" s="47"/>
    </row>
    <row r="198" spans="1:11" s="43" customFormat="1" ht="24" customHeight="1">
      <c r="A198" s="272" t="s">
        <v>44</v>
      </c>
      <c r="B198" s="280" t="s">
        <v>423</v>
      </c>
      <c r="C198" s="280"/>
      <c r="D198" s="280"/>
      <c r="E198" s="280"/>
      <c r="F198" s="281">
        <f>E190</f>
        <v>2617.92</v>
      </c>
      <c r="G198" s="281"/>
      <c r="H198" s="46"/>
      <c r="I198" s="47"/>
      <c r="J198" s="47"/>
      <c r="K198" s="47"/>
    </row>
    <row r="199" spans="1:11" s="43" customFormat="1" ht="24.75" customHeight="1">
      <c r="A199" s="272" t="s">
        <v>47</v>
      </c>
      <c r="B199" s="282" t="s">
        <v>412</v>
      </c>
      <c r="C199" s="282"/>
      <c r="D199" s="282"/>
      <c r="E199" s="282"/>
      <c r="F199" s="283">
        <f>G191</f>
        <v>5235.84</v>
      </c>
      <c r="G199" s="283"/>
      <c r="H199" s="46"/>
      <c r="I199" s="47"/>
      <c r="J199" s="47"/>
      <c r="K199" s="47"/>
    </row>
    <row r="200" spans="1:11" ht="14.25" customHeight="1">
      <c r="A200" s="47"/>
      <c r="B200" s="47"/>
      <c r="C200" s="47"/>
      <c r="D200" s="47"/>
      <c r="E200" s="47"/>
      <c r="F200" s="47"/>
      <c r="G200" s="47"/>
      <c r="H200" s="46"/>
      <c r="I200" s="47"/>
      <c r="J200" s="47"/>
      <c r="K200" s="47"/>
    </row>
    <row r="201" spans="1:7" ht="15.75" customHeight="1">
      <c r="A201" s="209" t="s">
        <v>208</v>
      </c>
      <c r="B201" s="209"/>
      <c r="C201" s="209"/>
      <c r="D201" s="209"/>
      <c r="E201" s="209"/>
      <c r="F201" s="209"/>
      <c r="G201" s="209"/>
    </row>
    <row r="202" ht="15.75" customHeight="1"/>
    <row r="203" spans="1:7" ht="48.75" customHeight="1">
      <c r="A203" s="120" t="s">
        <v>424</v>
      </c>
      <c r="B203" s="120"/>
      <c r="C203" s="120"/>
      <c r="D203" s="120"/>
      <c r="E203" s="120"/>
      <c r="F203" s="120"/>
      <c r="G203" s="120"/>
    </row>
    <row r="204" spans="1:7" ht="15.75" customHeight="1">
      <c r="A204" s="286"/>
      <c r="B204" s="286"/>
      <c r="C204" s="286"/>
      <c r="D204" s="286"/>
      <c r="E204" s="286"/>
      <c r="F204" s="286"/>
      <c r="G204" s="286"/>
    </row>
    <row r="205" spans="1:7" ht="48.75" customHeight="1">
      <c r="A205" s="290" t="s">
        <v>425</v>
      </c>
      <c r="B205" s="290"/>
      <c r="C205" s="290"/>
      <c r="D205" s="290"/>
      <c r="E205" s="290"/>
      <c r="F205" s="290"/>
      <c r="G205" s="290"/>
    </row>
    <row r="206" ht="15.75" customHeight="1"/>
    <row r="207" spans="1:7" ht="26.25" customHeight="1">
      <c r="A207" s="290" t="s">
        <v>426</v>
      </c>
      <c r="B207" s="290"/>
      <c r="C207" s="290"/>
      <c r="D207" s="290"/>
      <c r="E207" s="290"/>
      <c r="F207" s="290"/>
      <c r="G207" s="290"/>
    </row>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92">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3:G33"/>
    <mergeCell ref="B34:E34"/>
    <mergeCell ref="F34:G34"/>
    <mergeCell ref="B35:E35"/>
    <mergeCell ref="F35:G35"/>
    <mergeCell ref="B36:E36"/>
    <mergeCell ref="F36:G36"/>
    <mergeCell ref="B37:E37"/>
    <mergeCell ref="F37:G37"/>
    <mergeCell ref="A39:G39"/>
    <mergeCell ref="A40:G40"/>
    <mergeCell ref="A41:G41"/>
    <mergeCell ref="A44:G44"/>
    <mergeCell ref="B45:E45"/>
    <mergeCell ref="F45:G45"/>
    <mergeCell ref="B46:E46"/>
    <mergeCell ref="F46:G46"/>
    <mergeCell ref="B47:D47"/>
    <mergeCell ref="F47:G47"/>
    <mergeCell ref="A48:E48"/>
    <mergeCell ref="F48:G48"/>
    <mergeCell ref="A49:G50"/>
    <mergeCell ref="A52:G52"/>
    <mergeCell ref="A54:G54"/>
    <mergeCell ref="A55:G55"/>
    <mergeCell ref="B56:E56"/>
    <mergeCell ref="B57:E57"/>
    <mergeCell ref="B58:E58"/>
    <mergeCell ref="B59:E59"/>
    <mergeCell ref="A60:E60"/>
    <mergeCell ref="A62:G64"/>
    <mergeCell ref="A65:F65"/>
    <mergeCell ref="B67:E67"/>
    <mergeCell ref="B68:E68"/>
    <mergeCell ref="B69:E69"/>
    <mergeCell ref="B70:E70"/>
    <mergeCell ref="B71:E71"/>
    <mergeCell ref="B72:E72"/>
    <mergeCell ref="B73:E73"/>
    <mergeCell ref="B74:E74"/>
    <mergeCell ref="B75:E75"/>
    <mergeCell ref="A76:E76"/>
    <mergeCell ref="A78:G79"/>
    <mergeCell ref="A80:G81"/>
    <mergeCell ref="A82:G82"/>
    <mergeCell ref="A83:G83"/>
    <mergeCell ref="A85:G85"/>
    <mergeCell ref="B87:E87"/>
    <mergeCell ref="F87:G87"/>
    <mergeCell ref="B88:E88"/>
    <mergeCell ref="F88:G88"/>
    <mergeCell ref="B89:E89"/>
    <mergeCell ref="F89:G89"/>
    <mergeCell ref="B90:E90"/>
    <mergeCell ref="F90:G90"/>
    <mergeCell ref="B91:E91"/>
    <mergeCell ref="F91:G91"/>
    <mergeCell ref="A92:E92"/>
    <mergeCell ref="F92:G92"/>
    <mergeCell ref="A94:G94"/>
    <mergeCell ref="B96:E96"/>
    <mergeCell ref="F96:G96"/>
    <mergeCell ref="B97:E97"/>
    <mergeCell ref="F97:G97"/>
    <mergeCell ref="B98:E98"/>
    <mergeCell ref="F98:G98"/>
    <mergeCell ref="B99:E99"/>
    <mergeCell ref="F99:G99"/>
    <mergeCell ref="A100:E100"/>
    <mergeCell ref="F100:G100"/>
    <mergeCell ref="A102:G102"/>
    <mergeCell ref="B104:E104"/>
    <mergeCell ref="B105:E105"/>
    <mergeCell ref="B106:E106"/>
    <mergeCell ref="B107:E107"/>
    <mergeCell ref="B108:E108"/>
    <mergeCell ref="B109:E109"/>
    <mergeCell ref="B110:E110"/>
    <mergeCell ref="A112:G112"/>
    <mergeCell ref="A114:G114"/>
    <mergeCell ref="A116:F116"/>
    <mergeCell ref="A118:G118"/>
    <mergeCell ref="B120:E120"/>
    <mergeCell ref="B121:E121"/>
    <mergeCell ref="B122:E122"/>
    <mergeCell ref="B123:E123"/>
    <mergeCell ref="B124:E124"/>
    <mergeCell ref="B125:E125"/>
    <mergeCell ref="B126:E126"/>
    <mergeCell ref="B127:E127"/>
    <mergeCell ref="A129:G129"/>
    <mergeCell ref="B131:E131"/>
    <mergeCell ref="B132:E132"/>
    <mergeCell ref="A133:E133"/>
    <mergeCell ref="A134:G135"/>
    <mergeCell ref="A137:G137"/>
    <mergeCell ref="A138:G138"/>
    <mergeCell ref="B139:E139"/>
    <mergeCell ref="B140:E140"/>
    <mergeCell ref="B141:E141"/>
    <mergeCell ref="B142:E142"/>
    <mergeCell ref="A144:G144"/>
    <mergeCell ref="B146:E146"/>
    <mergeCell ref="F146:G146"/>
    <mergeCell ref="B147:E147"/>
    <mergeCell ref="F147:G147"/>
    <mergeCell ref="B148:E148"/>
    <mergeCell ref="F148:G148"/>
    <mergeCell ref="B149:E149"/>
    <mergeCell ref="F149:G149"/>
    <mergeCell ref="B150:E150"/>
    <mergeCell ref="F150:G150"/>
    <mergeCell ref="B151:E151"/>
    <mergeCell ref="F151:G151"/>
    <mergeCell ref="A153:G153"/>
    <mergeCell ref="A155:G155"/>
    <mergeCell ref="A157:F157"/>
    <mergeCell ref="B159:E159"/>
    <mergeCell ref="B160:E160"/>
    <mergeCell ref="B161:E161"/>
    <mergeCell ref="B162:E162"/>
    <mergeCell ref="B163:E163"/>
    <mergeCell ref="B164:E164"/>
    <mergeCell ref="B165:E165"/>
    <mergeCell ref="B166:E166"/>
    <mergeCell ref="A168:G168"/>
    <mergeCell ref="A169:G169"/>
    <mergeCell ref="A172:G172"/>
    <mergeCell ref="A173:G173"/>
    <mergeCell ref="A175:G175"/>
    <mergeCell ref="B177:E177"/>
    <mergeCell ref="F177:G177"/>
    <mergeCell ref="B178:E178"/>
    <mergeCell ref="F178:G178"/>
    <mergeCell ref="B179:E179"/>
    <mergeCell ref="F179:G179"/>
    <mergeCell ref="B180:E180"/>
    <mergeCell ref="F180:G180"/>
    <mergeCell ref="B181:E181"/>
    <mergeCell ref="F181:G181"/>
    <mergeCell ref="B182:E182"/>
    <mergeCell ref="F182:G182"/>
    <mergeCell ref="A183:E183"/>
    <mergeCell ref="F183:G183"/>
    <mergeCell ref="B184:E184"/>
    <mergeCell ref="F184:G184"/>
    <mergeCell ref="A185:E185"/>
    <mergeCell ref="F185:G185"/>
    <mergeCell ref="A187:G187"/>
    <mergeCell ref="A189:B189"/>
    <mergeCell ref="A191:F191"/>
    <mergeCell ref="A193:G193"/>
    <mergeCell ref="B195:G195"/>
    <mergeCell ref="B196:E196"/>
    <mergeCell ref="F196:G196"/>
    <mergeCell ref="B197:E197"/>
    <mergeCell ref="F197:G197"/>
    <mergeCell ref="B198:E198"/>
    <mergeCell ref="F198:G198"/>
    <mergeCell ref="B199:E199"/>
    <mergeCell ref="F199:G199"/>
    <mergeCell ref="A201:G201"/>
    <mergeCell ref="A203:G203"/>
    <mergeCell ref="A205:G205"/>
    <mergeCell ref="A207:G207"/>
  </mergeCells>
  <printOptions/>
  <pageMargins left="0" right="0" top="0.1388888888888889" bottom="0.1388888888888889" header="0" footer="0"/>
  <pageSetup horizontalDpi="300" verticalDpi="300" orientation="portrait" paperSize="9" scale="90"/>
  <headerFooter alignWithMargins="0">
    <oddHeader>&amp;C&amp;10&amp;A</oddHeader>
    <oddFooter>&amp;C&amp;10Página &amp;P</oddFooter>
  </headerFooter>
</worksheet>
</file>

<file path=xl/worksheets/sheet14.xml><?xml version="1.0" encoding="utf-8"?>
<worksheet xmlns="http://schemas.openxmlformats.org/spreadsheetml/2006/main" xmlns:r="http://schemas.openxmlformats.org/officeDocument/2006/relationships">
  <sheetPr>
    <tabColor indexed="50"/>
  </sheetPr>
  <dimension ref="A1:BL201"/>
  <sheetViews>
    <sheetView view="pageBreakPreview" zoomScaleNormal="65" zoomScaleSheetLayoutView="100" workbookViewId="0" topLeftCell="A178">
      <selection activeCell="A1" sqref="A1"/>
    </sheetView>
  </sheetViews>
  <sheetFormatPr defaultColWidth="9.00390625" defaultRowHeight="14.25" customHeight="1"/>
  <cols>
    <col min="1" max="1" width="9.25390625" style="43" customWidth="1"/>
    <col min="2" max="2" width="21.75390625" style="43" customWidth="1"/>
    <col min="3" max="3" width="9.25390625" style="43" customWidth="1"/>
    <col min="4" max="4" width="10.375" style="43" customWidth="1"/>
    <col min="5" max="5" width="11.25390625" style="43" customWidth="1"/>
    <col min="6" max="6" width="15.625" style="43" customWidth="1"/>
    <col min="7" max="7" width="18.625" style="43" customWidth="1"/>
    <col min="8" max="8" width="10.25390625" style="44" customWidth="1"/>
    <col min="9" max="9" width="15.25390625" style="43" customWidth="1"/>
    <col min="10" max="10" width="12.75390625" style="43" customWidth="1"/>
    <col min="11" max="64" width="10.25390625" style="43" customWidth="1"/>
    <col min="65" max="16384" width="9.75390625" style="0" customWidth="1"/>
  </cols>
  <sheetData>
    <row r="1" spans="1:11" ht="14.25" customHeight="1">
      <c r="A1" s="45" t="s">
        <v>35</v>
      </c>
      <c r="B1" s="45"/>
      <c r="C1" s="45"/>
      <c r="D1" s="45"/>
      <c r="E1" s="45"/>
      <c r="F1" s="45"/>
      <c r="G1" s="45"/>
      <c r="H1" s="46"/>
      <c r="I1" s="47"/>
      <c r="J1" s="47"/>
      <c r="K1" s="47"/>
    </row>
    <row r="2" spans="1:11" ht="14.25" customHeight="1">
      <c r="A2" s="45"/>
      <c r="B2" s="45"/>
      <c r="C2" s="45"/>
      <c r="D2" s="45"/>
      <c r="E2" s="45"/>
      <c r="F2" s="45"/>
      <c r="G2" s="45"/>
      <c r="H2" s="46"/>
      <c r="I2" s="47"/>
      <c r="J2" s="47"/>
      <c r="K2" s="47"/>
    </row>
    <row r="3" spans="1:11" ht="14.25" customHeight="1">
      <c r="A3" s="48"/>
      <c r="B3" s="48"/>
      <c r="C3" s="48"/>
      <c r="D3" s="48"/>
      <c r="E3" s="48"/>
      <c r="F3" s="48"/>
      <c r="G3" s="48"/>
      <c r="H3" s="46"/>
      <c r="I3" s="47"/>
      <c r="J3" s="47"/>
      <c r="K3" s="47"/>
    </row>
    <row r="4" spans="1:11" ht="14.25" customHeight="1">
      <c r="A4" s="45" t="s">
        <v>36</v>
      </c>
      <c r="B4" s="45"/>
      <c r="C4" s="45"/>
      <c r="D4" s="45"/>
      <c r="E4" s="45"/>
      <c r="F4" s="45"/>
      <c r="G4" s="45"/>
      <c r="H4" s="46"/>
      <c r="I4" s="47"/>
      <c r="J4" s="47"/>
      <c r="K4" s="47"/>
    </row>
    <row r="5" spans="1:11" ht="14.25" customHeight="1">
      <c r="A5" s="49"/>
      <c r="B5" s="49"/>
      <c r="C5" s="49"/>
      <c r="D5" s="49"/>
      <c r="E5" s="49"/>
      <c r="F5" s="49"/>
      <c r="G5" s="49"/>
      <c r="H5" s="46"/>
      <c r="I5" s="47"/>
      <c r="J5" s="47"/>
      <c r="K5" s="47"/>
    </row>
    <row r="6" spans="1:11" ht="13.5" customHeight="1">
      <c r="A6" s="50" t="s">
        <v>37</v>
      </c>
      <c r="B6" s="50"/>
      <c r="C6" s="50"/>
      <c r="D6" s="50"/>
      <c r="E6" s="50"/>
      <c r="F6" s="50"/>
      <c r="G6" s="50"/>
      <c r="H6" s="46"/>
      <c r="I6" s="47"/>
      <c r="J6" s="47"/>
      <c r="K6" s="47"/>
    </row>
    <row r="7" spans="1:11" ht="13.5" customHeight="1">
      <c r="A7" s="51" t="s">
        <v>38</v>
      </c>
      <c r="B7" s="51"/>
      <c r="C7" s="51"/>
      <c r="D7" s="51"/>
      <c r="E7" s="51"/>
      <c r="F7" s="51"/>
      <c r="G7" s="51"/>
      <c r="H7" s="46"/>
      <c r="I7" s="47"/>
      <c r="J7" s="47"/>
      <c r="K7" s="47"/>
    </row>
    <row r="8" spans="1:11" ht="13.5" customHeight="1">
      <c r="A8" s="52" t="s">
        <v>39</v>
      </c>
      <c r="B8" s="52"/>
      <c r="C8" s="52"/>
      <c r="D8" s="52"/>
      <c r="E8" s="52"/>
      <c r="F8" s="53"/>
      <c r="G8" s="53"/>
      <c r="H8" s="46"/>
      <c r="I8" s="47"/>
      <c r="J8" s="47"/>
      <c r="K8" s="47"/>
    </row>
    <row r="9" spans="1:11" ht="14.25" customHeight="1">
      <c r="A9" s="54"/>
      <c r="B9" s="54"/>
      <c r="C9" s="54"/>
      <c r="D9" s="54"/>
      <c r="E9" s="54"/>
      <c r="F9" s="53"/>
      <c r="G9" s="53"/>
      <c r="H9" s="46"/>
      <c r="I9" s="47"/>
      <c r="J9" s="47"/>
      <c r="K9" s="47"/>
    </row>
    <row r="10" spans="1:11" ht="14.25" customHeight="1">
      <c r="A10" s="45" t="s">
        <v>40</v>
      </c>
      <c r="B10" s="45"/>
      <c r="C10" s="45"/>
      <c r="D10" s="45"/>
      <c r="E10" s="45"/>
      <c r="F10" s="45"/>
      <c r="G10" s="45"/>
      <c r="H10" s="46"/>
      <c r="I10" s="47"/>
      <c r="J10" s="47"/>
      <c r="K10" s="47"/>
    </row>
    <row r="11" spans="1:11" ht="14.25" customHeight="1">
      <c r="A11" s="55"/>
      <c r="B11" s="55"/>
      <c r="C11" s="55"/>
      <c r="D11" s="55"/>
      <c r="E11" s="55"/>
      <c r="F11" s="55"/>
      <c r="G11" s="55"/>
      <c r="H11" s="46"/>
      <c r="I11" s="47"/>
      <c r="J11" s="47"/>
      <c r="K11" s="47"/>
    </row>
    <row r="12" spans="1:11" ht="13.5" customHeight="1">
      <c r="A12" s="56" t="s">
        <v>41</v>
      </c>
      <c r="B12" s="57" t="s">
        <v>42</v>
      </c>
      <c r="C12" s="57"/>
      <c r="D12" s="57"/>
      <c r="E12" s="57"/>
      <c r="F12" s="58" t="s">
        <v>43</v>
      </c>
      <c r="G12" s="58"/>
      <c r="H12" s="46"/>
      <c r="I12" s="47"/>
      <c r="J12" s="47"/>
      <c r="K12" s="47"/>
    </row>
    <row r="13" spans="1:11" ht="15.75" customHeight="1">
      <c r="A13" s="56" t="s">
        <v>44</v>
      </c>
      <c r="B13" s="57" t="s">
        <v>45</v>
      </c>
      <c r="C13" s="57"/>
      <c r="D13" s="57"/>
      <c r="E13" s="57"/>
      <c r="F13" s="59" t="s">
        <v>46</v>
      </c>
      <c r="G13" s="59"/>
      <c r="H13" s="46"/>
      <c r="I13" s="47"/>
      <c r="J13" s="47"/>
      <c r="K13" s="47"/>
    </row>
    <row r="14" spans="1:11" ht="27.75" customHeight="1">
      <c r="A14" s="56" t="s">
        <v>47</v>
      </c>
      <c r="B14" s="57" t="s">
        <v>48</v>
      </c>
      <c r="C14" s="57"/>
      <c r="D14" s="57"/>
      <c r="E14" s="57"/>
      <c r="F14" s="60" t="s">
        <v>217</v>
      </c>
      <c r="G14" s="60"/>
      <c r="H14" s="46"/>
      <c r="I14" s="47"/>
      <c r="J14" s="47"/>
      <c r="K14" s="47"/>
    </row>
    <row r="15" spans="1:11" ht="13.5" customHeight="1">
      <c r="A15" s="56" t="s">
        <v>50</v>
      </c>
      <c r="B15" s="61" t="s">
        <v>51</v>
      </c>
      <c r="C15" s="61"/>
      <c r="D15" s="61"/>
      <c r="E15" s="61"/>
      <c r="F15" s="62">
        <v>12</v>
      </c>
      <c r="G15" s="62"/>
      <c r="H15" s="46"/>
      <c r="I15" s="47"/>
      <c r="J15" s="47"/>
      <c r="K15" s="47"/>
    </row>
    <row r="16" spans="1:11" ht="14.25" customHeight="1">
      <c r="A16" s="45" t="s">
        <v>52</v>
      </c>
      <c r="B16" s="45"/>
      <c r="C16" s="45"/>
      <c r="D16" s="45"/>
      <c r="E16" s="45"/>
      <c r="F16" s="45"/>
      <c r="G16" s="45"/>
      <c r="H16" s="46"/>
      <c r="I16" s="47"/>
      <c r="J16" s="47"/>
      <c r="K16" s="47"/>
    </row>
    <row r="17" spans="1:11" ht="14.25" customHeight="1">
      <c r="A17" s="45"/>
      <c r="B17" s="45"/>
      <c r="C17" s="45"/>
      <c r="D17" s="45"/>
      <c r="E17" s="45"/>
      <c r="F17" s="45"/>
      <c r="G17" s="45"/>
      <c r="H17" s="46"/>
      <c r="I17" s="47"/>
      <c r="J17" s="47"/>
      <c r="K17" s="47"/>
    </row>
    <row r="18" spans="1:11" ht="14.25" customHeight="1">
      <c r="A18" s="45"/>
      <c r="B18" s="45"/>
      <c r="C18" s="45"/>
      <c r="D18" s="45"/>
      <c r="E18" s="45"/>
      <c r="F18" s="45"/>
      <c r="G18" s="45"/>
      <c r="H18" s="46"/>
      <c r="I18" s="47"/>
      <c r="J18" s="47"/>
      <c r="K18" s="47"/>
    </row>
    <row r="19" spans="1:11" ht="25.5" customHeight="1">
      <c r="A19" s="63" t="s">
        <v>53</v>
      </c>
      <c r="B19" s="64" t="s">
        <v>54</v>
      </c>
      <c r="C19" s="64"/>
      <c r="D19" s="64"/>
      <c r="E19" s="64"/>
      <c r="F19" s="64" t="s">
        <v>55</v>
      </c>
      <c r="G19" s="64"/>
      <c r="H19" s="46"/>
      <c r="I19" s="47"/>
      <c r="J19" s="47"/>
      <c r="K19" s="47"/>
    </row>
    <row r="20" spans="1:11" ht="46.5" customHeight="1">
      <c r="A20" s="56" t="s">
        <v>56</v>
      </c>
      <c r="B20" s="65" t="s">
        <v>416</v>
      </c>
      <c r="C20" s="65"/>
      <c r="D20" s="65"/>
      <c r="E20" s="65"/>
      <c r="F20" s="65">
        <v>192</v>
      </c>
      <c r="G20" s="65"/>
      <c r="H20" s="46"/>
      <c r="I20" s="47"/>
      <c r="J20" s="47"/>
      <c r="K20" s="47"/>
    </row>
    <row r="21" spans="1:11" ht="14.25" customHeight="1">
      <c r="A21" s="66"/>
      <c r="B21" s="66"/>
      <c r="C21" s="66"/>
      <c r="D21" s="66"/>
      <c r="E21" s="66"/>
      <c r="F21" s="66"/>
      <c r="G21" s="66"/>
      <c r="H21" s="46"/>
      <c r="I21" s="47"/>
      <c r="J21" s="47"/>
      <c r="K21" s="47"/>
    </row>
    <row r="22" spans="1:11" ht="13.5" customHeight="1">
      <c r="A22" s="67" t="s">
        <v>59</v>
      </c>
      <c r="B22" s="67"/>
      <c r="C22" s="67"/>
      <c r="D22" s="67"/>
      <c r="E22" s="67"/>
      <c r="F22" s="67"/>
      <c r="G22" s="67"/>
      <c r="H22" s="46"/>
      <c r="I22" s="47"/>
      <c r="J22" s="47"/>
      <c r="K22" s="47"/>
    </row>
    <row r="23" spans="1:11" ht="14.25" customHeight="1">
      <c r="A23" s="67"/>
      <c r="B23" s="67"/>
      <c r="C23" s="67"/>
      <c r="D23" s="67"/>
      <c r="E23" s="67"/>
      <c r="F23" s="67"/>
      <c r="G23" s="67"/>
      <c r="H23" s="46"/>
      <c r="I23" s="47"/>
      <c r="J23" s="47"/>
      <c r="K23" s="47"/>
    </row>
    <row r="24" spans="1:11" ht="14.25" customHeight="1">
      <c r="A24" s="67" t="s">
        <v>60</v>
      </c>
      <c r="B24" s="67"/>
      <c r="C24" s="67"/>
      <c r="D24" s="67"/>
      <c r="E24" s="67"/>
      <c r="F24" s="67"/>
      <c r="G24" s="67"/>
      <c r="H24" s="46"/>
      <c r="I24" s="47"/>
      <c r="J24" s="47"/>
      <c r="K24" s="47"/>
    </row>
    <row r="25" spans="1:11" ht="14.25" customHeight="1">
      <c r="A25" s="67"/>
      <c r="B25" s="67"/>
      <c r="C25" s="67"/>
      <c r="D25" s="67"/>
      <c r="E25" s="67"/>
      <c r="F25" s="67"/>
      <c r="G25" s="67"/>
      <c r="H25" s="46"/>
      <c r="I25" s="47"/>
      <c r="J25" s="47"/>
      <c r="K25" s="47"/>
    </row>
    <row r="26" spans="1:11" ht="15.75" customHeight="1">
      <c r="A26" s="68"/>
      <c r="B26" s="68"/>
      <c r="C26" s="68"/>
      <c r="D26" s="68"/>
      <c r="E26" s="68"/>
      <c r="F26" s="68"/>
      <c r="G26" s="68"/>
      <c r="H26" s="46"/>
      <c r="I26" s="47"/>
      <c r="J26" s="47"/>
      <c r="K26" s="47"/>
    </row>
    <row r="27" spans="1:11" ht="14.25" customHeight="1">
      <c r="A27" s="69" t="s">
        <v>61</v>
      </c>
      <c r="B27" s="69"/>
      <c r="C27" s="69"/>
      <c r="D27" s="69"/>
      <c r="E27" s="69"/>
      <c r="F27" s="69"/>
      <c r="G27" s="69"/>
      <c r="H27" s="46"/>
      <c r="I27" s="47"/>
      <c r="J27" s="47"/>
      <c r="K27" s="47"/>
    </row>
    <row r="28" spans="1:11" ht="14.25" customHeight="1">
      <c r="A28" s="70"/>
      <c r="B28" s="68"/>
      <c r="C28" s="71"/>
      <c r="D28" s="68"/>
      <c r="E28" s="68"/>
      <c r="F28" s="68"/>
      <c r="G28" s="68"/>
      <c r="H28" s="46"/>
      <c r="I28" s="47"/>
      <c r="J28" s="47"/>
      <c r="K28" s="47"/>
    </row>
    <row r="29" spans="1:11" ht="14.25" customHeight="1">
      <c r="A29" s="72" t="s">
        <v>62</v>
      </c>
      <c r="B29" s="72"/>
      <c r="C29" s="72"/>
      <c r="D29" s="72"/>
      <c r="E29" s="72"/>
      <c r="F29" s="72"/>
      <c r="G29" s="72"/>
      <c r="H29" s="46"/>
      <c r="I29" s="47"/>
      <c r="J29" s="47"/>
      <c r="K29" s="47"/>
    </row>
    <row r="30" spans="1:11" ht="14.25" customHeight="1">
      <c r="A30" s="73" t="s">
        <v>63</v>
      </c>
      <c r="B30" s="73"/>
      <c r="C30" s="73"/>
      <c r="D30" s="73"/>
      <c r="E30" s="73"/>
      <c r="F30" s="73"/>
      <c r="G30" s="73"/>
      <c r="H30" s="46"/>
      <c r="I30" s="47"/>
      <c r="J30" s="47"/>
      <c r="K30" s="47"/>
    </row>
    <row r="31" spans="1:11" ht="14.25" customHeight="1">
      <c r="A31" s="74"/>
      <c r="B31" s="75"/>
      <c r="C31" s="75"/>
      <c r="D31" s="75"/>
      <c r="E31" s="75"/>
      <c r="F31" s="75"/>
      <c r="G31" s="75"/>
      <c r="H31" s="46"/>
      <c r="I31" s="47"/>
      <c r="J31" s="47"/>
      <c r="K31" s="47"/>
    </row>
    <row r="32" spans="1:11" ht="15.75" customHeight="1">
      <c r="A32" s="74"/>
      <c r="B32" s="75"/>
      <c r="C32" s="75"/>
      <c r="D32" s="75"/>
      <c r="E32" s="75"/>
      <c r="F32" s="75"/>
      <c r="G32" s="75"/>
      <c r="H32" s="46"/>
      <c r="I32" s="47"/>
      <c r="J32" s="47"/>
      <c r="K32" s="47"/>
    </row>
    <row r="33" spans="1:11" ht="13.5" customHeight="1">
      <c r="A33" s="76" t="s">
        <v>64</v>
      </c>
      <c r="B33" s="76"/>
      <c r="C33" s="76"/>
      <c r="D33" s="76"/>
      <c r="E33" s="76"/>
      <c r="F33" s="76"/>
      <c r="G33" s="76"/>
      <c r="H33" s="46"/>
      <c r="I33" s="47"/>
      <c r="J33" s="47"/>
      <c r="K33" s="47"/>
    </row>
    <row r="34" spans="1:11" ht="26.25" customHeight="1">
      <c r="A34" s="77">
        <v>1</v>
      </c>
      <c r="B34" s="78" t="s">
        <v>65</v>
      </c>
      <c r="C34" s="78"/>
      <c r="D34" s="78"/>
      <c r="E34" s="78"/>
      <c r="F34" s="79">
        <f>A20</f>
        <v>0</v>
      </c>
      <c r="G34" s="79"/>
      <c r="H34" s="46"/>
      <c r="I34" s="47"/>
      <c r="J34" s="47"/>
      <c r="K34" s="47"/>
    </row>
    <row r="35" spans="1:11" ht="13.5" customHeight="1">
      <c r="A35" s="77">
        <v>2</v>
      </c>
      <c r="B35" s="78" t="s">
        <v>66</v>
      </c>
      <c r="C35" s="78"/>
      <c r="D35" s="78"/>
      <c r="E35" s="78"/>
      <c r="F35" s="212" t="s">
        <v>219</v>
      </c>
      <c r="G35" s="212"/>
      <c r="H35" s="46"/>
      <c r="I35" s="47"/>
      <c r="J35" s="47"/>
      <c r="K35" s="47"/>
    </row>
    <row r="36" spans="1:11" ht="13.5" customHeight="1">
      <c r="A36" s="77">
        <v>3</v>
      </c>
      <c r="B36" s="78" t="s">
        <v>68</v>
      </c>
      <c r="C36" s="78"/>
      <c r="D36" s="78"/>
      <c r="E36" s="78"/>
      <c r="F36" s="81">
        <v>2241.65</v>
      </c>
      <c r="G36" s="81"/>
      <c r="H36" s="46"/>
      <c r="I36" s="47"/>
      <c r="J36" s="47"/>
      <c r="K36" s="47"/>
    </row>
    <row r="37" spans="1:11" ht="13.5" customHeight="1">
      <c r="A37" s="77">
        <v>4</v>
      </c>
      <c r="B37" s="78" t="s">
        <v>69</v>
      </c>
      <c r="C37" s="78"/>
      <c r="D37" s="78"/>
      <c r="E37" s="78"/>
      <c r="F37" s="82">
        <v>44501</v>
      </c>
      <c r="G37" s="82"/>
      <c r="H37" s="46"/>
      <c r="I37" s="47"/>
      <c r="J37" s="47"/>
      <c r="K37" s="47"/>
    </row>
    <row r="38" spans="1:11" ht="14.25" customHeight="1">
      <c r="A38" s="83"/>
      <c r="B38" s="84"/>
      <c r="C38" s="84"/>
      <c r="D38" s="84"/>
      <c r="E38" s="84"/>
      <c r="F38" s="85"/>
      <c r="G38" s="85"/>
      <c r="H38" s="46"/>
      <c r="I38" s="47"/>
      <c r="J38" s="47"/>
      <c r="K38" s="47"/>
    </row>
    <row r="39" spans="1:11" ht="14.25" customHeight="1">
      <c r="A39" s="86" t="s">
        <v>70</v>
      </c>
      <c r="B39" s="86"/>
      <c r="C39" s="86"/>
      <c r="D39" s="86"/>
      <c r="E39" s="86"/>
      <c r="F39" s="86"/>
      <c r="G39" s="86"/>
      <c r="H39" s="46"/>
      <c r="I39" s="47"/>
      <c r="J39" s="47"/>
      <c r="K39" s="47"/>
    </row>
    <row r="40" spans="1:11" ht="14.25" customHeight="1">
      <c r="A40" s="87"/>
      <c r="B40" s="87"/>
      <c r="C40" s="87"/>
      <c r="D40" s="87"/>
      <c r="E40" s="87"/>
      <c r="F40" s="87"/>
      <c r="G40" s="87"/>
      <c r="H40" s="46"/>
      <c r="I40" s="47"/>
      <c r="J40" s="47"/>
      <c r="K40" s="47"/>
    </row>
    <row r="41" spans="1:11" ht="13.5" customHeight="1">
      <c r="A41" s="88" t="s">
        <v>71</v>
      </c>
      <c r="B41" s="88"/>
      <c r="C41" s="88"/>
      <c r="D41" s="88"/>
      <c r="E41" s="88"/>
      <c r="F41" s="88"/>
      <c r="G41" s="88"/>
      <c r="H41" s="46"/>
      <c r="I41" s="47"/>
      <c r="J41" s="47"/>
      <c r="K41" s="47"/>
    </row>
    <row r="42" spans="1:11" ht="13.5" customHeight="1">
      <c r="A42" s="88"/>
      <c r="B42" s="88"/>
      <c r="C42" s="88"/>
      <c r="D42" s="88"/>
      <c r="E42" s="88"/>
      <c r="F42" s="88"/>
      <c r="G42" s="88"/>
      <c r="H42" s="46"/>
      <c r="I42" s="47"/>
      <c r="J42" s="47"/>
      <c r="K42" s="47"/>
    </row>
    <row r="43" spans="1:11" ht="14.25" customHeight="1">
      <c r="A43" s="89" t="s">
        <v>72</v>
      </c>
      <c r="B43" s="89"/>
      <c r="C43" s="89"/>
      <c r="D43" s="89"/>
      <c r="E43" s="89"/>
      <c r="F43" s="89"/>
      <c r="G43" s="89"/>
      <c r="H43" s="46"/>
      <c r="I43" s="47"/>
      <c r="J43" s="47"/>
      <c r="K43" s="47"/>
    </row>
    <row r="44" spans="1:11" ht="13.5" customHeight="1">
      <c r="A44" s="63">
        <v>1</v>
      </c>
      <c r="B44" s="64" t="s">
        <v>73</v>
      </c>
      <c r="C44" s="64"/>
      <c r="D44" s="64"/>
      <c r="E44" s="64"/>
      <c r="F44" s="64" t="s">
        <v>74</v>
      </c>
      <c r="G44" s="64"/>
      <c r="H44" s="46"/>
      <c r="I44" s="47"/>
      <c r="J44" s="47"/>
      <c r="K44" s="47"/>
    </row>
    <row r="45" spans="1:11" ht="13.5" customHeight="1">
      <c r="A45" s="90" t="s">
        <v>41</v>
      </c>
      <c r="B45" s="91" t="s">
        <v>75</v>
      </c>
      <c r="C45" s="91"/>
      <c r="D45" s="91"/>
      <c r="E45" s="91"/>
      <c r="F45" s="267">
        <f>(F36/220)</f>
        <v>10.189318181818182</v>
      </c>
      <c r="G45" s="267"/>
      <c r="H45" s="46"/>
      <c r="I45" s="47"/>
      <c r="J45" s="47"/>
      <c r="K45" s="47"/>
    </row>
    <row r="46" spans="1:11" ht="13.5" customHeight="1">
      <c r="A46" s="90" t="s">
        <v>44</v>
      </c>
      <c r="B46" s="137" t="s">
        <v>417</v>
      </c>
      <c r="C46" s="137"/>
      <c r="D46" s="137"/>
      <c r="E46" s="287">
        <v>0.75</v>
      </c>
      <c r="F46" s="202">
        <f>F45*E46</f>
        <v>7.641988636363637</v>
      </c>
      <c r="G46" s="202"/>
      <c r="H46" s="46"/>
      <c r="I46" s="47"/>
      <c r="J46" s="47"/>
      <c r="K46" s="47"/>
    </row>
    <row r="47" spans="1:11" ht="13.5" customHeight="1">
      <c r="A47" s="93" t="s">
        <v>76</v>
      </c>
      <c r="B47" s="93"/>
      <c r="C47" s="93"/>
      <c r="D47" s="93"/>
      <c r="E47" s="93"/>
      <c r="F47" s="268">
        <f>F45+F46</f>
        <v>17.83130681818182</v>
      </c>
      <c r="G47" s="268"/>
      <c r="H47" s="46"/>
      <c r="I47" s="47"/>
      <c r="J47" s="47"/>
      <c r="K47" s="47"/>
    </row>
    <row r="48" spans="1:11" ht="13.5" customHeight="1">
      <c r="A48" s="88" t="s">
        <v>77</v>
      </c>
      <c r="B48" s="88"/>
      <c r="C48" s="88"/>
      <c r="D48" s="88"/>
      <c r="E48" s="88"/>
      <c r="F48" s="88"/>
      <c r="G48" s="88"/>
      <c r="H48" s="46"/>
      <c r="I48" s="47"/>
      <c r="J48" s="47"/>
      <c r="K48" s="47"/>
    </row>
    <row r="49" spans="1:11" ht="14.25" customHeight="1">
      <c r="A49" s="88"/>
      <c r="B49" s="88"/>
      <c r="C49" s="88"/>
      <c r="D49" s="88"/>
      <c r="E49" s="88"/>
      <c r="F49" s="88"/>
      <c r="G49" s="88"/>
      <c r="H49" s="46"/>
      <c r="I49" s="47"/>
      <c r="J49" s="47"/>
      <c r="K49" s="47"/>
    </row>
    <row r="50" spans="1:11" ht="15.75" customHeight="1">
      <c r="A50" s="88"/>
      <c r="B50" s="88"/>
      <c r="C50" s="88"/>
      <c r="D50" s="88"/>
      <c r="E50" s="88"/>
      <c r="F50" s="88"/>
      <c r="G50" s="88"/>
      <c r="H50" s="46"/>
      <c r="I50" s="47"/>
      <c r="J50" s="47"/>
      <c r="K50" s="47"/>
    </row>
    <row r="51" spans="1:11" s="43" customFormat="1" ht="14.25" customHeight="1">
      <c r="A51" s="95" t="s">
        <v>78</v>
      </c>
      <c r="B51" s="95"/>
      <c r="C51" s="95"/>
      <c r="D51" s="95"/>
      <c r="E51" s="95"/>
      <c r="F51" s="95"/>
      <c r="G51" s="95"/>
      <c r="H51" s="46"/>
      <c r="I51" s="47"/>
      <c r="J51" s="47"/>
      <c r="K51" s="47"/>
    </row>
    <row r="52" spans="1:11" s="43" customFormat="1" ht="14.25" customHeight="1">
      <c r="A52" s="74"/>
      <c r="B52" s="75"/>
      <c r="C52" s="75"/>
      <c r="D52" s="75"/>
      <c r="E52" s="75"/>
      <c r="F52" s="75"/>
      <c r="G52" s="75"/>
      <c r="H52" s="46"/>
      <c r="I52" s="47"/>
      <c r="J52" s="47"/>
      <c r="K52" s="47"/>
    </row>
    <row r="53" spans="1:11" s="43" customFormat="1" ht="13.5" customHeight="1">
      <c r="A53" s="96" t="s">
        <v>79</v>
      </c>
      <c r="B53" s="96"/>
      <c r="C53" s="96"/>
      <c r="D53" s="96"/>
      <c r="E53" s="96"/>
      <c r="F53" s="96"/>
      <c r="G53" s="96"/>
      <c r="H53" s="46"/>
      <c r="I53" s="47"/>
      <c r="J53" s="47"/>
      <c r="K53" s="47"/>
    </row>
    <row r="54" spans="1:11" s="43" customFormat="1" ht="14.25" customHeight="1">
      <c r="A54" s="97"/>
      <c r="B54" s="97"/>
      <c r="C54" s="97"/>
      <c r="D54" s="97"/>
      <c r="E54" s="97"/>
      <c r="F54" s="97"/>
      <c r="G54" s="97"/>
      <c r="H54" s="46"/>
      <c r="I54" s="47"/>
      <c r="J54" s="47"/>
      <c r="K54" s="47"/>
    </row>
    <row r="55" spans="1:11" s="43" customFormat="1" ht="23.25" customHeight="1">
      <c r="A55" s="98" t="s">
        <v>80</v>
      </c>
      <c r="B55" s="98" t="s">
        <v>81</v>
      </c>
      <c r="C55" s="98"/>
      <c r="D55" s="98"/>
      <c r="E55" s="98"/>
      <c r="F55" s="98" t="s">
        <v>82</v>
      </c>
      <c r="G55" s="98" t="s">
        <v>74</v>
      </c>
      <c r="H55" s="46"/>
      <c r="I55" s="47"/>
      <c r="J55" s="47"/>
      <c r="K55" s="47"/>
    </row>
    <row r="56" spans="1:11" s="43" customFormat="1" ht="13.5" customHeight="1">
      <c r="A56" s="99" t="s">
        <v>41</v>
      </c>
      <c r="B56" s="100" t="s">
        <v>83</v>
      </c>
      <c r="C56" s="100"/>
      <c r="D56" s="100"/>
      <c r="E56" s="100"/>
      <c r="F56" s="101">
        <v>0.0833</v>
      </c>
      <c r="G56" s="102">
        <v>0</v>
      </c>
      <c r="H56" s="46"/>
      <c r="I56" s="47"/>
      <c r="J56" s="47"/>
      <c r="K56" s="47"/>
    </row>
    <row r="57" spans="1:11" s="43" customFormat="1" ht="13.5" customHeight="1">
      <c r="A57" s="99" t="s">
        <v>44</v>
      </c>
      <c r="B57" s="100" t="s">
        <v>84</v>
      </c>
      <c r="C57" s="100"/>
      <c r="D57" s="100"/>
      <c r="E57" s="100"/>
      <c r="F57" s="103">
        <v>0.0833</v>
      </c>
      <c r="G57" s="102">
        <v>0</v>
      </c>
      <c r="H57" s="46"/>
      <c r="I57" s="47"/>
      <c r="J57" s="47"/>
      <c r="K57" s="47"/>
    </row>
    <row r="58" spans="1:11" s="43" customFormat="1" ht="13.5" customHeight="1">
      <c r="A58" s="56" t="s">
        <v>47</v>
      </c>
      <c r="B58" s="104" t="s">
        <v>85</v>
      </c>
      <c r="C58" s="104"/>
      <c r="D58" s="104"/>
      <c r="E58" s="104"/>
      <c r="F58" s="103">
        <v>0.0278</v>
      </c>
      <c r="G58" s="102">
        <v>0</v>
      </c>
      <c r="H58" s="46"/>
      <c r="I58" s="47"/>
      <c r="J58" s="47"/>
      <c r="K58" s="47"/>
    </row>
    <row r="59" spans="1:11" s="43" customFormat="1" ht="13.5" customHeight="1">
      <c r="A59" s="63" t="s">
        <v>76</v>
      </c>
      <c r="B59" s="63"/>
      <c r="C59" s="63"/>
      <c r="D59" s="63"/>
      <c r="E59" s="63"/>
      <c r="F59" s="105">
        <f>F56+F57+F58</f>
        <v>0.1944</v>
      </c>
      <c r="G59" s="106">
        <f>G56+G57+G58</f>
        <v>0</v>
      </c>
      <c r="H59" s="46"/>
      <c r="I59" s="47"/>
      <c r="J59" s="47"/>
      <c r="K59" s="47"/>
    </row>
    <row r="60" spans="1:11" s="43" customFormat="1" ht="17.25" customHeight="1">
      <c r="A60" s="109"/>
      <c r="B60" s="109"/>
      <c r="C60" s="109"/>
      <c r="D60" s="109"/>
      <c r="E60" s="109"/>
      <c r="F60" s="109"/>
      <c r="G60" s="109"/>
      <c r="H60" s="46"/>
      <c r="I60" s="47"/>
      <c r="J60" s="47"/>
      <c r="K60" s="47"/>
    </row>
    <row r="61" spans="1:11" s="43" customFormat="1" ht="14.25" customHeight="1">
      <c r="A61" s="110" t="s">
        <v>89</v>
      </c>
      <c r="B61" s="110"/>
      <c r="C61" s="110"/>
      <c r="D61" s="110"/>
      <c r="E61" s="110"/>
      <c r="F61" s="110"/>
      <c r="G61" s="111">
        <f>F47+G59</f>
        <v>17.83130681818182</v>
      </c>
      <c r="H61" s="46"/>
      <c r="I61" s="47"/>
      <c r="J61" s="47"/>
      <c r="K61" s="47"/>
    </row>
    <row r="62" spans="1:11" s="43" customFormat="1" ht="14.25" customHeight="1">
      <c r="A62" s="83"/>
      <c r="B62" s="75"/>
      <c r="C62" s="75"/>
      <c r="D62" s="75"/>
      <c r="E62" s="75"/>
      <c r="F62" s="75"/>
      <c r="G62" s="75"/>
      <c r="H62" s="46"/>
      <c r="I62" s="47"/>
      <c r="J62" s="47"/>
      <c r="K62" s="47"/>
    </row>
    <row r="63" spans="1:11" s="43" customFormat="1" ht="13.5" customHeight="1">
      <c r="A63" s="112" t="s">
        <v>90</v>
      </c>
      <c r="B63" s="113" t="s">
        <v>91</v>
      </c>
      <c r="C63" s="113"/>
      <c r="D63" s="113"/>
      <c r="E63" s="113"/>
      <c r="F63" s="113" t="s">
        <v>92</v>
      </c>
      <c r="G63" s="113" t="s">
        <v>74</v>
      </c>
      <c r="H63" s="46"/>
      <c r="I63" s="47"/>
      <c r="J63" s="47"/>
      <c r="K63" s="47"/>
    </row>
    <row r="64" spans="1:11" s="43" customFormat="1" ht="13.5" customHeight="1">
      <c r="A64" s="114" t="s">
        <v>41</v>
      </c>
      <c r="B64" s="115" t="s">
        <v>93</v>
      </c>
      <c r="C64" s="115"/>
      <c r="D64" s="115"/>
      <c r="E64" s="115"/>
      <c r="F64" s="116">
        <v>0.2</v>
      </c>
      <c r="G64" s="117">
        <f>G61*F64</f>
        <v>3.566261363636364</v>
      </c>
      <c r="H64" s="46"/>
      <c r="I64" s="47"/>
      <c r="J64" s="47"/>
      <c r="K64" s="47"/>
    </row>
    <row r="65" spans="1:11" s="43" customFormat="1" ht="13.5" customHeight="1">
      <c r="A65" s="114" t="s">
        <v>44</v>
      </c>
      <c r="B65" s="115" t="s">
        <v>94</v>
      </c>
      <c r="C65" s="115"/>
      <c r="D65" s="115"/>
      <c r="E65" s="115"/>
      <c r="F65" s="116">
        <v>0.025</v>
      </c>
      <c r="G65" s="117">
        <f>G61*F65</f>
        <v>0.4457826704545455</v>
      </c>
      <c r="H65" s="46"/>
      <c r="I65" s="47"/>
      <c r="J65" s="47"/>
      <c r="K65" s="47"/>
    </row>
    <row r="66" spans="1:11" s="43" customFormat="1" ht="13.5" customHeight="1">
      <c r="A66" s="114" t="s">
        <v>47</v>
      </c>
      <c r="B66" s="115" t="s">
        <v>95</v>
      </c>
      <c r="C66" s="115"/>
      <c r="D66" s="115"/>
      <c r="E66" s="115"/>
      <c r="F66" s="116">
        <v>0.03</v>
      </c>
      <c r="G66" s="117">
        <f>G61*F66</f>
        <v>0.5349392045454545</v>
      </c>
      <c r="H66" s="46"/>
      <c r="I66" s="47"/>
      <c r="J66" s="47"/>
      <c r="K66" s="47"/>
    </row>
    <row r="67" spans="1:11" s="43" customFormat="1" ht="13.5" customHeight="1">
      <c r="A67" s="114" t="s">
        <v>50</v>
      </c>
      <c r="B67" s="115" t="s">
        <v>96</v>
      </c>
      <c r="C67" s="115"/>
      <c r="D67" s="115"/>
      <c r="E67" s="115"/>
      <c r="F67" s="116">
        <v>0.015</v>
      </c>
      <c r="G67" s="117">
        <f>G61*F67</f>
        <v>0.26746960227272726</v>
      </c>
      <c r="H67" s="46"/>
      <c r="I67" s="47"/>
      <c r="J67" s="47"/>
      <c r="K67" s="47"/>
    </row>
    <row r="68" spans="1:11" s="43" customFormat="1" ht="13.5" customHeight="1">
      <c r="A68" s="114" t="s">
        <v>97</v>
      </c>
      <c r="B68" s="115" t="s">
        <v>98</v>
      </c>
      <c r="C68" s="115"/>
      <c r="D68" s="115"/>
      <c r="E68" s="115"/>
      <c r="F68" s="116">
        <v>0.01</v>
      </c>
      <c r="G68" s="117">
        <f>G61*F68</f>
        <v>0.1783130681818182</v>
      </c>
      <c r="H68" s="46"/>
      <c r="I68" s="47"/>
      <c r="J68" s="47"/>
      <c r="K68" s="47"/>
    </row>
    <row r="69" spans="1:11" s="43" customFormat="1" ht="13.5" customHeight="1">
      <c r="A69" s="114" t="s">
        <v>99</v>
      </c>
      <c r="B69" s="115" t="s">
        <v>100</v>
      </c>
      <c r="C69" s="115"/>
      <c r="D69" s="115"/>
      <c r="E69" s="115"/>
      <c r="F69" s="116">
        <v>0.006</v>
      </c>
      <c r="G69" s="117">
        <f>G61*F69</f>
        <v>0.10698784090909091</v>
      </c>
      <c r="H69" s="46"/>
      <c r="I69" s="47"/>
      <c r="J69" s="47"/>
      <c r="K69" s="47"/>
    </row>
    <row r="70" spans="1:11" s="43" customFormat="1" ht="13.5" customHeight="1">
      <c r="A70" s="114" t="s">
        <v>101</v>
      </c>
      <c r="B70" s="78" t="s">
        <v>102</v>
      </c>
      <c r="C70" s="78"/>
      <c r="D70" s="78"/>
      <c r="E70" s="78"/>
      <c r="F70" s="116">
        <v>0.002</v>
      </c>
      <c r="G70" s="117">
        <f>G61*F70</f>
        <v>0.03566261363636364</v>
      </c>
      <c r="H70" s="46"/>
      <c r="I70" s="47"/>
      <c r="J70" s="47"/>
      <c r="K70" s="47"/>
    </row>
    <row r="71" spans="1:11" s="43" customFormat="1" ht="13.5" customHeight="1">
      <c r="A71" s="114" t="s">
        <v>103</v>
      </c>
      <c r="B71" s="78" t="s">
        <v>104</v>
      </c>
      <c r="C71" s="78"/>
      <c r="D71" s="78"/>
      <c r="E71" s="78"/>
      <c r="F71" s="116">
        <v>0.08</v>
      </c>
      <c r="G71" s="117">
        <f>G61*F71</f>
        <v>1.4265045454545455</v>
      </c>
      <c r="H71" s="46"/>
      <c r="I71" s="47"/>
      <c r="J71" s="47"/>
      <c r="K71" s="47"/>
    </row>
    <row r="72" spans="1:11" s="43" customFormat="1" ht="14.25" customHeight="1">
      <c r="A72" s="112" t="s">
        <v>76</v>
      </c>
      <c r="B72" s="112"/>
      <c r="C72" s="112"/>
      <c r="D72" s="112"/>
      <c r="E72" s="112"/>
      <c r="F72" s="118">
        <v>0.368</v>
      </c>
      <c r="G72" s="119">
        <f>G61*F72</f>
        <v>6.561920909090909</v>
      </c>
      <c r="H72" s="46"/>
      <c r="I72" s="47"/>
      <c r="J72" s="47"/>
      <c r="K72" s="47"/>
    </row>
    <row r="73" spans="1:11" s="43" customFormat="1" ht="13.5" customHeight="1">
      <c r="A73" s="55"/>
      <c r="B73" s="75"/>
      <c r="C73" s="75"/>
      <c r="D73" s="75"/>
      <c r="E73" s="75"/>
      <c r="F73" s="75"/>
      <c r="G73" s="75"/>
      <c r="H73" s="46"/>
      <c r="I73" s="47"/>
      <c r="J73" s="47"/>
      <c r="K73" s="47"/>
    </row>
    <row r="74" spans="1:11" s="43" customFormat="1" ht="14.25" customHeight="1">
      <c r="A74" s="120" t="s">
        <v>105</v>
      </c>
      <c r="B74" s="120"/>
      <c r="C74" s="120"/>
      <c r="D74" s="120"/>
      <c r="E74" s="120"/>
      <c r="F74" s="120"/>
      <c r="G74" s="120"/>
      <c r="H74" s="46"/>
      <c r="I74" s="47"/>
      <c r="J74" s="47"/>
      <c r="K74" s="47"/>
    </row>
    <row r="75" spans="1:11" s="43" customFormat="1" ht="13.5" customHeight="1">
      <c r="A75" s="120"/>
      <c r="B75" s="120"/>
      <c r="C75" s="120"/>
      <c r="D75" s="120"/>
      <c r="E75" s="120"/>
      <c r="F75" s="120"/>
      <c r="G75" s="120"/>
      <c r="H75" s="46"/>
      <c r="I75" s="47"/>
      <c r="J75" s="47"/>
      <c r="K75" s="47"/>
    </row>
    <row r="76" spans="1:11" s="43" customFormat="1" ht="14.25" customHeight="1">
      <c r="A76" s="120" t="s">
        <v>106</v>
      </c>
      <c r="B76" s="120"/>
      <c r="C76" s="120"/>
      <c r="D76" s="120"/>
      <c r="E76" s="120"/>
      <c r="F76" s="120"/>
      <c r="G76" s="120"/>
      <c r="H76" s="46"/>
      <c r="I76" s="47"/>
      <c r="J76" s="47"/>
      <c r="K76" s="47"/>
    </row>
    <row r="77" spans="1:11" s="43" customFormat="1" ht="13.5" customHeight="1">
      <c r="A77" s="120"/>
      <c r="B77" s="120"/>
      <c r="C77" s="120"/>
      <c r="D77" s="120"/>
      <c r="E77" s="120"/>
      <c r="F77" s="120"/>
      <c r="G77" s="120"/>
      <c r="H77" s="46"/>
      <c r="I77" s="47"/>
      <c r="J77" s="47"/>
      <c r="K77" s="47"/>
    </row>
    <row r="78" spans="1:64" ht="36.75" customHeight="1">
      <c r="A78" s="121" t="s">
        <v>107</v>
      </c>
      <c r="B78" s="121"/>
      <c r="C78" s="121"/>
      <c r="D78" s="121"/>
      <c r="E78" s="121"/>
      <c r="F78" s="121"/>
      <c r="G78" s="121"/>
      <c r="H78" s="18"/>
      <c r="I78" s="1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row>
    <row r="79" spans="1:11" s="43" customFormat="1" ht="18.75" customHeight="1">
      <c r="A79" s="120" t="s">
        <v>108</v>
      </c>
      <c r="B79" s="120"/>
      <c r="C79" s="120"/>
      <c r="D79" s="120"/>
      <c r="E79" s="120"/>
      <c r="F79" s="120"/>
      <c r="G79" s="120"/>
      <c r="H79" s="46"/>
      <c r="I79" s="47"/>
      <c r="J79" s="47"/>
      <c r="K79" s="47"/>
    </row>
    <row r="80" spans="1:11" s="43" customFormat="1" ht="14.25" customHeight="1">
      <c r="A80" s="70"/>
      <c r="B80" s="70"/>
      <c r="C80" s="70"/>
      <c r="D80" s="70"/>
      <c r="E80" s="70"/>
      <c r="F80" s="70"/>
      <c r="G80" s="70"/>
      <c r="H80" s="46"/>
      <c r="I80" s="47"/>
      <c r="J80" s="47"/>
      <c r="K80" s="47"/>
    </row>
    <row r="81" spans="1:11" s="43" customFormat="1" ht="14.25" customHeight="1">
      <c r="A81" s="122" t="s">
        <v>109</v>
      </c>
      <c r="B81" s="122"/>
      <c r="C81" s="122"/>
      <c r="D81" s="122"/>
      <c r="E81" s="122"/>
      <c r="F81" s="122"/>
      <c r="G81" s="122"/>
      <c r="H81" s="46"/>
      <c r="I81" s="47"/>
      <c r="J81" s="47"/>
      <c r="K81" s="47"/>
    </row>
    <row r="82" spans="1:11" s="43" customFormat="1" ht="13.5" customHeight="1">
      <c r="A82" s="55"/>
      <c r="B82" s="75"/>
      <c r="C82" s="75"/>
      <c r="D82" s="75"/>
      <c r="E82" s="75"/>
      <c r="F82" s="75"/>
      <c r="G82" s="75"/>
      <c r="H82" s="46"/>
      <c r="I82" s="47"/>
      <c r="J82" s="47"/>
      <c r="K82" s="47"/>
    </row>
    <row r="83" spans="1:11" s="43" customFormat="1" ht="14.25" customHeight="1">
      <c r="A83" s="123" t="s">
        <v>110</v>
      </c>
      <c r="B83" s="123" t="s">
        <v>111</v>
      </c>
      <c r="C83" s="123"/>
      <c r="D83" s="123"/>
      <c r="E83" s="123"/>
      <c r="F83" s="124" t="s">
        <v>74</v>
      </c>
      <c r="G83" s="124"/>
      <c r="H83" s="46"/>
      <c r="I83" s="47"/>
      <c r="J83" s="47"/>
      <c r="K83" s="47"/>
    </row>
    <row r="84" spans="1:11" s="43" customFormat="1" ht="14.25" customHeight="1">
      <c r="A84" s="125" t="s">
        <v>41</v>
      </c>
      <c r="B84" s="126" t="s">
        <v>112</v>
      </c>
      <c r="C84" s="126"/>
      <c r="D84" s="126"/>
      <c r="E84" s="126"/>
      <c r="F84" s="131">
        <v>0</v>
      </c>
      <c r="G84" s="131"/>
      <c r="H84" s="46"/>
      <c r="I84" s="47"/>
      <c r="J84" s="47"/>
      <c r="K84" s="47"/>
    </row>
    <row r="85" spans="1:11" s="43" customFormat="1" ht="13.5" customHeight="1">
      <c r="A85" s="125" t="s">
        <v>44</v>
      </c>
      <c r="B85" s="126" t="s">
        <v>405</v>
      </c>
      <c r="C85" s="126"/>
      <c r="D85" s="126"/>
      <c r="E85" s="126"/>
      <c r="F85" s="131">
        <v>0</v>
      </c>
      <c r="G85" s="131"/>
      <c r="H85" s="46"/>
      <c r="I85" s="47"/>
      <c r="J85" s="47"/>
      <c r="K85" s="47"/>
    </row>
    <row r="86" spans="1:11" s="43" customFormat="1" ht="13.5" customHeight="1">
      <c r="A86" s="129" t="s">
        <v>47</v>
      </c>
      <c r="B86" s="130" t="s">
        <v>221</v>
      </c>
      <c r="C86" s="130"/>
      <c r="D86" s="130"/>
      <c r="E86" s="130"/>
      <c r="F86" s="131">
        <v>0</v>
      </c>
      <c r="G86" s="131"/>
      <c r="H86" s="46"/>
      <c r="I86" s="47"/>
      <c r="J86" s="47"/>
      <c r="K86" s="47"/>
    </row>
    <row r="87" spans="1:11" s="43" customFormat="1" ht="15.75" customHeight="1">
      <c r="A87" s="125" t="s">
        <v>50</v>
      </c>
      <c r="B87" s="213" t="s">
        <v>406</v>
      </c>
      <c r="C87" s="213"/>
      <c r="D87" s="213"/>
      <c r="E87" s="213"/>
      <c r="F87" s="131">
        <v>0</v>
      </c>
      <c r="G87" s="131"/>
      <c r="H87" s="46"/>
      <c r="I87" s="47"/>
      <c r="J87" s="47"/>
      <c r="K87" s="47"/>
    </row>
    <row r="88" spans="1:11" s="43" customFormat="1" ht="27.75" customHeight="1">
      <c r="A88" s="118" t="s">
        <v>76</v>
      </c>
      <c r="B88" s="118"/>
      <c r="C88" s="118"/>
      <c r="D88" s="118"/>
      <c r="E88" s="118"/>
      <c r="F88" s="119">
        <f>SUM(F84:F87)</f>
        <v>0</v>
      </c>
      <c r="G88" s="119"/>
      <c r="H88" s="46"/>
      <c r="I88" s="47"/>
      <c r="J88" s="47"/>
      <c r="K88" s="47"/>
    </row>
    <row r="89" spans="1:11" s="43" customFormat="1" ht="10.5" customHeight="1">
      <c r="A89" s="66"/>
      <c r="B89" s="66"/>
      <c r="C89" s="66"/>
      <c r="D89" s="66"/>
      <c r="E89" s="66"/>
      <c r="F89" s="66"/>
      <c r="G89" s="66"/>
      <c r="H89" s="46"/>
      <c r="I89" s="47"/>
      <c r="J89" s="47"/>
      <c r="K89" s="47"/>
    </row>
    <row r="90" spans="1:11" ht="14.25" customHeight="1">
      <c r="A90" s="69" t="s">
        <v>119</v>
      </c>
      <c r="B90" s="69"/>
      <c r="C90" s="69"/>
      <c r="D90" s="69"/>
      <c r="E90" s="69"/>
      <c r="F90" s="69"/>
      <c r="G90" s="69"/>
      <c r="H90" s="46"/>
      <c r="I90" s="47"/>
      <c r="J90" s="47"/>
      <c r="K90" s="47"/>
    </row>
    <row r="91" spans="1:11" s="43" customFormat="1" ht="13.5" customHeight="1">
      <c r="A91" s="47"/>
      <c r="B91" s="47"/>
      <c r="C91" s="47"/>
      <c r="D91" s="47"/>
      <c r="E91" s="47"/>
      <c r="F91" s="47"/>
      <c r="G91" s="47"/>
      <c r="H91" s="46"/>
      <c r="I91" s="47"/>
      <c r="J91" s="47"/>
      <c r="K91" s="47"/>
    </row>
    <row r="92" spans="1:11" s="43" customFormat="1" ht="20.25" customHeight="1">
      <c r="A92" s="112">
        <v>2</v>
      </c>
      <c r="B92" s="134" t="s">
        <v>120</v>
      </c>
      <c r="C92" s="134"/>
      <c r="D92" s="134"/>
      <c r="E92" s="134"/>
      <c r="F92" s="112" t="s">
        <v>74</v>
      </c>
      <c r="G92" s="112"/>
      <c r="H92" s="46"/>
      <c r="I92" s="47"/>
      <c r="J92" s="47"/>
      <c r="K92" s="47"/>
    </row>
    <row r="93" spans="1:11" s="43" customFormat="1" ht="25.5" customHeight="1">
      <c r="A93" s="114" t="s">
        <v>80</v>
      </c>
      <c r="B93" s="78" t="s">
        <v>81</v>
      </c>
      <c r="C93" s="78"/>
      <c r="D93" s="78"/>
      <c r="E93" s="78"/>
      <c r="F93" s="131">
        <f>G59</f>
        <v>0</v>
      </c>
      <c r="G93" s="131"/>
      <c r="H93" s="46"/>
      <c r="I93" s="47"/>
      <c r="J93" s="47"/>
      <c r="K93" s="47"/>
    </row>
    <row r="94" spans="1:11" s="43" customFormat="1" ht="13.5" customHeight="1">
      <c r="A94" s="114" t="s">
        <v>90</v>
      </c>
      <c r="B94" s="78" t="s">
        <v>91</v>
      </c>
      <c r="C94" s="78"/>
      <c r="D94" s="78"/>
      <c r="E94" s="78"/>
      <c r="F94" s="135">
        <f>G72</f>
        <v>6.561920909090909</v>
      </c>
      <c r="G94" s="135"/>
      <c r="H94" s="46"/>
      <c r="I94" s="47"/>
      <c r="J94" s="47"/>
      <c r="K94" s="47"/>
    </row>
    <row r="95" spans="1:11" s="43" customFormat="1" ht="13.5" customHeight="1">
      <c r="A95" s="114" t="s">
        <v>110</v>
      </c>
      <c r="B95" s="78" t="s">
        <v>111</v>
      </c>
      <c r="C95" s="78"/>
      <c r="D95" s="78"/>
      <c r="E95" s="78"/>
      <c r="F95" s="131">
        <f>F88</f>
        <v>0</v>
      </c>
      <c r="G95" s="131"/>
      <c r="H95" s="46"/>
      <c r="I95" s="47"/>
      <c r="J95" s="47"/>
      <c r="K95" s="47"/>
    </row>
    <row r="96" spans="1:11" s="43" customFormat="1" ht="14.25" customHeight="1">
      <c r="A96" s="134" t="s">
        <v>76</v>
      </c>
      <c r="B96" s="134"/>
      <c r="C96" s="134"/>
      <c r="D96" s="134"/>
      <c r="E96" s="134"/>
      <c r="F96" s="136">
        <f>F93+F94+F95</f>
        <v>6.561920909090909</v>
      </c>
      <c r="G96" s="136"/>
      <c r="H96" s="46"/>
      <c r="I96" s="47"/>
      <c r="J96" s="47"/>
      <c r="K96" s="47"/>
    </row>
    <row r="97" spans="1:11" s="43" customFormat="1" ht="14.25" customHeight="1">
      <c r="A97" s="75"/>
      <c r="B97" s="75"/>
      <c r="C97" s="75"/>
      <c r="D97" s="75"/>
      <c r="E97" s="75"/>
      <c r="F97" s="75"/>
      <c r="G97" s="75"/>
      <c r="H97" s="46"/>
      <c r="I97" s="47"/>
      <c r="J97" s="47"/>
      <c r="K97" s="47"/>
    </row>
    <row r="98" spans="1:11" s="43" customFormat="1" ht="14.25" customHeight="1">
      <c r="A98" s="95" t="s">
        <v>121</v>
      </c>
      <c r="B98" s="95"/>
      <c r="C98" s="95"/>
      <c r="D98" s="95"/>
      <c r="E98" s="95"/>
      <c r="F98" s="95"/>
      <c r="G98" s="95"/>
      <c r="H98" s="46"/>
      <c r="I98" s="47"/>
      <c r="J98" s="47"/>
      <c r="K98" s="47"/>
    </row>
    <row r="99" spans="1:9" s="43" customFormat="1" ht="13.5" customHeight="1">
      <c r="A99" s="47"/>
      <c r="B99" s="75"/>
      <c r="C99" s="75"/>
      <c r="D99" s="75"/>
      <c r="E99" s="75"/>
      <c r="F99" s="75"/>
      <c r="G99" s="75"/>
      <c r="H99" s="46"/>
      <c r="I99" s="47"/>
    </row>
    <row r="100" spans="1:9" s="43" customFormat="1" ht="13.5" customHeight="1">
      <c r="A100" s="98">
        <v>3</v>
      </c>
      <c r="B100" s="98" t="s">
        <v>122</v>
      </c>
      <c r="C100" s="98"/>
      <c r="D100" s="98"/>
      <c r="E100" s="98"/>
      <c r="F100" s="98" t="s">
        <v>82</v>
      </c>
      <c r="G100" s="98" t="s">
        <v>74</v>
      </c>
      <c r="H100" s="46"/>
      <c r="I100" s="47"/>
    </row>
    <row r="101" spans="1:9" s="43" customFormat="1" ht="14.25" customHeight="1">
      <c r="A101" s="99" t="s">
        <v>41</v>
      </c>
      <c r="B101" s="137" t="s">
        <v>123</v>
      </c>
      <c r="C101" s="137"/>
      <c r="D101" s="137"/>
      <c r="E101" s="137"/>
      <c r="F101" s="138">
        <v>0.0042</v>
      </c>
      <c r="G101" s="102">
        <v>0</v>
      </c>
      <c r="H101" s="46"/>
      <c r="I101" s="47"/>
    </row>
    <row r="102" spans="1:9" s="43" customFormat="1" ht="14.25" customHeight="1">
      <c r="A102" s="56" t="s">
        <v>44</v>
      </c>
      <c r="B102" s="137" t="s">
        <v>124</v>
      </c>
      <c r="C102" s="137"/>
      <c r="D102" s="137"/>
      <c r="E102" s="137"/>
      <c r="F102" s="140">
        <f>0.08*F101</f>
        <v>0.000336</v>
      </c>
      <c r="G102" s="102">
        <v>0</v>
      </c>
      <c r="H102" s="46"/>
      <c r="I102" s="47"/>
    </row>
    <row r="103" spans="1:9" s="43" customFormat="1" ht="26.25" customHeight="1">
      <c r="A103" s="56" t="s">
        <v>47</v>
      </c>
      <c r="B103" s="137" t="s">
        <v>125</v>
      </c>
      <c r="C103" s="137"/>
      <c r="D103" s="137"/>
      <c r="E103" s="137"/>
      <c r="F103" s="140">
        <v>0.04</v>
      </c>
      <c r="G103" s="102">
        <v>0</v>
      </c>
      <c r="H103" s="46"/>
      <c r="I103" s="47"/>
    </row>
    <row r="104" spans="1:9" s="43" customFormat="1" ht="14.25" customHeight="1">
      <c r="A104" s="56" t="s">
        <v>50</v>
      </c>
      <c r="B104" s="137" t="s">
        <v>126</v>
      </c>
      <c r="C104" s="137"/>
      <c r="D104" s="137"/>
      <c r="E104" s="137"/>
      <c r="F104" s="140">
        <v>0.0194</v>
      </c>
      <c r="G104" s="102">
        <v>0</v>
      </c>
      <c r="H104" s="46"/>
      <c r="I104" s="47"/>
    </row>
    <row r="105" spans="1:9" s="43" customFormat="1" ht="24.75" customHeight="1">
      <c r="A105" s="56" t="s">
        <v>97</v>
      </c>
      <c r="B105" s="137" t="s">
        <v>127</v>
      </c>
      <c r="C105" s="137"/>
      <c r="D105" s="137"/>
      <c r="E105" s="137"/>
      <c r="F105" s="140">
        <f>F104*F72</f>
        <v>0.0071392</v>
      </c>
      <c r="G105" s="102">
        <v>0</v>
      </c>
      <c r="H105" s="46"/>
      <c r="I105" s="47"/>
    </row>
    <row r="106" spans="1:9" s="43" customFormat="1" ht="13.5" customHeight="1">
      <c r="A106" s="141"/>
      <c r="B106" s="123" t="s">
        <v>128</v>
      </c>
      <c r="C106" s="123"/>
      <c r="D106" s="123"/>
      <c r="E106" s="123"/>
      <c r="F106" s="142">
        <f>SUM(F101:F105)</f>
        <v>0.0710752</v>
      </c>
      <c r="G106" s="143">
        <f>SUM(G101:G105)</f>
        <v>0</v>
      </c>
      <c r="H106" s="46"/>
      <c r="I106" s="47"/>
    </row>
    <row r="107" spans="1:9" s="43" customFormat="1" ht="15" customHeight="1">
      <c r="A107" s="149"/>
      <c r="B107" s="145"/>
      <c r="C107" s="145"/>
      <c r="D107" s="145"/>
      <c r="E107" s="145"/>
      <c r="F107" s="146"/>
      <c r="G107" s="148"/>
      <c r="H107" s="46"/>
      <c r="I107" s="47"/>
    </row>
    <row r="108" spans="1:11" s="43" customFormat="1" ht="15.75" customHeight="1">
      <c r="A108" s="95" t="s">
        <v>132</v>
      </c>
      <c r="B108" s="95"/>
      <c r="C108" s="95"/>
      <c r="D108" s="95"/>
      <c r="E108" s="95"/>
      <c r="F108" s="95"/>
      <c r="G108" s="95"/>
      <c r="H108" s="46"/>
      <c r="I108" s="151"/>
      <c r="J108" s="152"/>
      <c r="K108" s="47"/>
    </row>
    <row r="109" spans="1:11" s="43" customFormat="1" ht="14.25" customHeight="1">
      <c r="A109" s="153"/>
      <c r="B109" s="153"/>
      <c r="C109" s="153"/>
      <c r="D109" s="153"/>
      <c r="E109" s="153"/>
      <c r="F109" s="153"/>
      <c r="G109" s="153"/>
      <c r="H109" s="46"/>
      <c r="I109" s="47"/>
      <c r="J109" s="47"/>
      <c r="K109" s="47"/>
    </row>
    <row r="110" spans="1:11" s="43" customFormat="1" ht="13.5" customHeight="1">
      <c r="A110" s="110" t="s">
        <v>134</v>
      </c>
      <c r="B110" s="110"/>
      <c r="C110" s="110"/>
      <c r="D110" s="110"/>
      <c r="E110" s="110"/>
      <c r="F110" s="110"/>
      <c r="G110" s="154">
        <f>(F47+F96+G106)</f>
        <v>24.393227727272727</v>
      </c>
      <c r="H110" s="46"/>
      <c r="I110" s="47"/>
      <c r="J110" s="47"/>
      <c r="K110" s="47"/>
    </row>
    <row r="111" spans="1:11" s="43" customFormat="1" ht="14.25" customHeight="1">
      <c r="A111" s="153"/>
      <c r="B111" s="153"/>
      <c r="C111" s="153"/>
      <c r="D111" s="153"/>
      <c r="E111" s="153"/>
      <c r="F111" s="153"/>
      <c r="G111" s="155"/>
      <c r="H111" s="46"/>
      <c r="I111" s="47"/>
      <c r="J111" s="47"/>
      <c r="K111" s="47"/>
    </row>
    <row r="112" spans="1:11" s="43" customFormat="1" ht="15.75" customHeight="1">
      <c r="A112" s="122" t="s">
        <v>135</v>
      </c>
      <c r="B112" s="122"/>
      <c r="C112" s="122"/>
      <c r="D112" s="122"/>
      <c r="E112" s="122"/>
      <c r="F112" s="122"/>
      <c r="G112" s="122"/>
      <c r="H112" s="46"/>
      <c r="I112" s="47"/>
      <c r="J112" s="47"/>
      <c r="K112" s="47"/>
    </row>
    <row r="113" spans="1:11" s="43" customFormat="1" ht="14.25" customHeight="1">
      <c r="A113" s="153"/>
      <c r="B113" s="153"/>
      <c r="C113" s="153"/>
      <c r="D113" s="153"/>
      <c r="E113" s="153"/>
      <c r="F113" s="153"/>
      <c r="G113" s="153"/>
      <c r="H113" s="46"/>
      <c r="I113" s="47"/>
      <c r="J113" s="47"/>
      <c r="K113" s="47"/>
    </row>
    <row r="114" spans="1:11" s="43" customFormat="1" ht="25.5" customHeight="1">
      <c r="A114" s="98" t="s">
        <v>136</v>
      </c>
      <c r="B114" s="98" t="s">
        <v>137</v>
      </c>
      <c r="C114" s="98"/>
      <c r="D114" s="98"/>
      <c r="E114" s="98"/>
      <c r="F114" s="156" t="s">
        <v>138</v>
      </c>
      <c r="G114" s="98" t="s">
        <v>74</v>
      </c>
      <c r="H114" s="46"/>
      <c r="I114" s="47"/>
      <c r="J114" s="47"/>
      <c r="K114" s="47"/>
    </row>
    <row r="115" spans="1:11" s="43" customFormat="1" ht="13.5" customHeight="1">
      <c r="A115" s="56" t="s">
        <v>41</v>
      </c>
      <c r="B115" s="137" t="s">
        <v>139</v>
      </c>
      <c r="C115" s="137"/>
      <c r="D115" s="137"/>
      <c r="E115" s="137"/>
      <c r="F115" s="157">
        <v>0.0833</v>
      </c>
      <c r="G115" s="102">
        <v>0</v>
      </c>
      <c r="H115" s="46"/>
      <c r="I115" s="159"/>
      <c r="J115" s="47"/>
      <c r="K115" s="47"/>
    </row>
    <row r="116" spans="1:11" s="43" customFormat="1" ht="13.5" customHeight="1">
      <c r="A116" s="125" t="s">
        <v>44</v>
      </c>
      <c r="B116" s="160" t="s">
        <v>137</v>
      </c>
      <c r="C116" s="160"/>
      <c r="D116" s="160"/>
      <c r="E116" s="160"/>
      <c r="F116" s="103">
        <v>0.0222</v>
      </c>
      <c r="G116" s="102">
        <v>0</v>
      </c>
      <c r="H116" s="46"/>
      <c r="I116" s="161"/>
      <c r="J116" s="47"/>
      <c r="K116" s="47"/>
    </row>
    <row r="117" spans="1:11" s="43" customFormat="1" ht="13.5" customHeight="1">
      <c r="A117" s="125" t="s">
        <v>47</v>
      </c>
      <c r="B117" s="100" t="s">
        <v>140</v>
      </c>
      <c r="C117" s="100"/>
      <c r="D117" s="100"/>
      <c r="E117" s="100"/>
      <c r="F117" s="103">
        <v>0.0004</v>
      </c>
      <c r="G117" s="102">
        <v>0</v>
      </c>
      <c r="H117" s="46"/>
      <c r="I117" s="47"/>
      <c r="J117" s="47"/>
      <c r="K117" s="47"/>
    </row>
    <row r="118" spans="1:11" s="43" customFormat="1" ht="13.5" customHeight="1">
      <c r="A118" s="125" t="s">
        <v>50</v>
      </c>
      <c r="B118" s="100" t="s">
        <v>141</v>
      </c>
      <c r="C118" s="100"/>
      <c r="D118" s="100"/>
      <c r="E118" s="100"/>
      <c r="F118" s="103">
        <v>0.0002</v>
      </c>
      <c r="G118" s="102">
        <v>0</v>
      </c>
      <c r="H118" s="46"/>
      <c r="I118" s="47"/>
      <c r="J118" s="47"/>
      <c r="K118" s="47"/>
    </row>
    <row r="119" spans="1:11" s="43" customFormat="1" ht="13.5" customHeight="1">
      <c r="A119" s="125" t="s">
        <v>97</v>
      </c>
      <c r="B119" s="100" t="s">
        <v>142</v>
      </c>
      <c r="C119" s="100"/>
      <c r="D119" s="100"/>
      <c r="E119" s="100"/>
      <c r="F119" s="103">
        <v>0.0014</v>
      </c>
      <c r="G119" s="102">
        <v>0</v>
      </c>
      <c r="H119" s="46"/>
      <c r="I119" s="47"/>
      <c r="J119" s="47"/>
      <c r="K119" s="47"/>
    </row>
    <row r="120" spans="1:11" s="43" customFormat="1" ht="13.5" customHeight="1">
      <c r="A120" s="162" t="s">
        <v>99</v>
      </c>
      <c r="B120" s="100" t="s">
        <v>143</v>
      </c>
      <c r="C120" s="100"/>
      <c r="D120" s="100"/>
      <c r="E120" s="100"/>
      <c r="F120" s="163">
        <v>0.0166</v>
      </c>
      <c r="G120" s="102">
        <v>0</v>
      </c>
      <c r="H120" s="46"/>
      <c r="I120" s="47"/>
      <c r="J120" s="47"/>
      <c r="K120" s="47"/>
    </row>
    <row r="121" spans="1:11" s="43" customFormat="1" ht="13.5" customHeight="1">
      <c r="A121" s="141"/>
      <c r="B121" s="123" t="s">
        <v>128</v>
      </c>
      <c r="C121" s="123"/>
      <c r="D121" s="123"/>
      <c r="E121" s="123"/>
      <c r="F121" s="142">
        <f>SUM(F115:F120)</f>
        <v>0.1241</v>
      </c>
      <c r="G121" s="143">
        <f>SUM(G115:G120)</f>
        <v>0</v>
      </c>
      <c r="H121" s="46"/>
      <c r="I121" s="47"/>
      <c r="J121" s="47"/>
      <c r="K121" s="47"/>
    </row>
    <row r="122" spans="1:11" s="43" customFormat="1" ht="13.5" customHeight="1">
      <c r="A122" s="165"/>
      <c r="B122" s="47"/>
      <c r="C122" s="47"/>
      <c r="D122" s="47"/>
      <c r="E122" s="47"/>
      <c r="F122" s="47"/>
      <c r="G122" s="47"/>
      <c r="H122" s="46"/>
      <c r="I122" s="47"/>
      <c r="J122" s="47"/>
      <c r="K122" s="47"/>
    </row>
    <row r="123" spans="1:11" s="43" customFormat="1" ht="15.75" customHeight="1">
      <c r="A123" s="122" t="s">
        <v>151</v>
      </c>
      <c r="B123" s="122"/>
      <c r="C123" s="122"/>
      <c r="D123" s="122"/>
      <c r="E123" s="122"/>
      <c r="F123" s="122"/>
      <c r="G123" s="122"/>
      <c r="H123" s="46"/>
      <c r="I123" s="47"/>
      <c r="J123" s="166"/>
      <c r="K123" s="47"/>
    </row>
    <row r="124" spans="1:11" s="43" customFormat="1" ht="14.25" customHeight="1">
      <c r="A124" s="153"/>
      <c r="B124" s="153"/>
      <c r="C124" s="153"/>
      <c r="D124" s="153"/>
      <c r="E124" s="153"/>
      <c r="F124" s="153"/>
      <c r="G124" s="153"/>
      <c r="H124" s="46"/>
      <c r="I124" s="47"/>
      <c r="J124" s="47"/>
      <c r="K124" s="47"/>
    </row>
    <row r="125" spans="1:11" s="43" customFormat="1" ht="13.5" customHeight="1">
      <c r="A125" s="98" t="s">
        <v>152</v>
      </c>
      <c r="B125" s="98" t="s">
        <v>153</v>
      </c>
      <c r="C125" s="98"/>
      <c r="D125" s="98"/>
      <c r="E125" s="98"/>
      <c r="F125" s="156" t="s">
        <v>82</v>
      </c>
      <c r="G125" s="98" t="s">
        <v>74</v>
      </c>
      <c r="H125" s="46"/>
      <c r="I125" s="47"/>
      <c r="J125" s="47"/>
      <c r="K125" s="47"/>
    </row>
    <row r="126" spans="1:11" s="43" customFormat="1" ht="14.25" customHeight="1">
      <c r="A126" s="90" t="s">
        <v>41</v>
      </c>
      <c r="B126" s="100" t="s">
        <v>154</v>
      </c>
      <c r="C126" s="100"/>
      <c r="D126" s="100"/>
      <c r="E126" s="100"/>
      <c r="F126" s="101">
        <v>0</v>
      </c>
      <c r="G126" s="288">
        <f>G110*F126</f>
        <v>0</v>
      </c>
      <c r="H126" s="46"/>
      <c r="I126" s="47"/>
      <c r="J126" s="47"/>
      <c r="K126" s="47"/>
    </row>
    <row r="127" spans="1:11" s="43" customFormat="1" ht="13.5" customHeight="1">
      <c r="A127" s="63" t="s">
        <v>155</v>
      </c>
      <c r="B127" s="63"/>
      <c r="C127" s="63"/>
      <c r="D127" s="63"/>
      <c r="E127" s="63"/>
      <c r="F127" s="142">
        <v>0</v>
      </c>
      <c r="G127" s="289">
        <f>G126</f>
        <v>0</v>
      </c>
      <c r="H127" s="46"/>
      <c r="I127" s="47"/>
      <c r="J127" s="47"/>
      <c r="K127" s="47"/>
    </row>
    <row r="128" spans="1:11" s="43" customFormat="1" ht="13.5" customHeight="1">
      <c r="A128" s="107" t="s">
        <v>156</v>
      </c>
      <c r="B128" s="107"/>
      <c r="C128" s="107"/>
      <c r="D128" s="107"/>
      <c r="E128" s="107"/>
      <c r="F128" s="107"/>
      <c r="G128" s="107"/>
      <c r="H128" s="46"/>
      <c r="I128" s="47"/>
      <c r="J128" s="47"/>
      <c r="K128" s="47"/>
    </row>
    <row r="129" spans="1:11" s="43" customFormat="1" ht="14.25" customHeight="1">
      <c r="A129" s="107"/>
      <c r="B129" s="107"/>
      <c r="C129" s="107"/>
      <c r="D129" s="107"/>
      <c r="E129" s="107"/>
      <c r="F129" s="107"/>
      <c r="G129" s="107"/>
      <c r="H129" s="46"/>
      <c r="I129" s="47"/>
      <c r="J129" s="47"/>
      <c r="K129" s="47"/>
    </row>
    <row r="130" spans="1:11" s="43" customFormat="1" ht="14.25" customHeight="1">
      <c r="A130" s="168"/>
      <c r="B130" s="54"/>
      <c r="C130" s="54"/>
      <c r="D130" s="54"/>
      <c r="E130" s="54"/>
      <c r="F130" s="169"/>
      <c r="G130" s="170"/>
      <c r="H130" s="46"/>
      <c r="I130" s="47"/>
      <c r="J130" s="47"/>
      <c r="K130" s="47"/>
    </row>
    <row r="131" spans="1:11" s="43" customFormat="1" ht="13.5" customHeight="1">
      <c r="A131" s="69" t="s">
        <v>157</v>
      </c>
      <c r="B131" s="69"/>
      <c r="C131" s="69"/>
      <c r="D131" s="69"/>
      <c r="E131" s="69"/>
      <c r="F131" s="69"/>
      <c r="G131" s="69"/>
      <c r="H131" s="46"/>
      <c r="I131" s="47"/>
      <c r="J131" s="47"/>
      <c r="K131" s="47"/>
    </row>
    <row r="132" spans="1:11" s="43" customFormat="1" ht="14.25" customHeight="1">
      <c r="A132" s="171"/>
      <c r="B132" s="171"/>
      <c r="C132" s="171"/>
      <c r="D132" s="171"/>
      <c r="E132" s="171"/>
      <c r="F132" s="171"/>
      <c r="G132" s="171"/>
      <c r="H132" s="46"/>
      <c r="I132" s="47"/>
      <c r="J132" s="47"/>
      <c r="K132" s="47"/>
    </row>
    <row r="133" spans="1:11" s="43" customFormat="1" ht="14.25" customHeight="1">
      <c r="A133" s="98">
        <v>4</v>
      </c>
      <c r="B133" s="172" t="s">
        <v>158</v>
      </c>
      <c r="C133" s="172"/>
      <c r="D133" s="172"/>
      <c r="E133" s="172"/>
      <c r="F133" s="63"/>
      <c r="G133" s="98" t="s">
        <v>74</v>
      </c>
      <c r="H133" s="46"/>
      <c r="I133" s="47"/>
      <c r="J133" s="47"/>
      <c r="K133" s="47"/>
    </row>
    <row r="134" spans="1:11" s="43" customFormat="1" ht="13.5" customHeight="1">
      <c r="A134" s="90" t="s">
        <v>136</v>
      </c>
      <c r="B134" s="100" t="s">
        <v>137</v>
      </c>
      <c r="C134" s="100"/>
      <c r="D134" s="100"/>
      <c r="E134" s="100"/>
      <c r="F134" s="101">
        <f>F121</f>
        <v>0.1241</v>
      </c>
      <c r="G134" s="102">
        <f>G121</f>
        <v>0</v>
      </c>
      <c r="H134" s="46"/>
      <c r="I134" s="47"/>
      <c r="J134" s="47"/>
      <c r="K134" s="47"/>
    </row>
    <row r="135" spans="1:11" s="43" customFormat="1" ht="13.5" customHeight="1">
      <c r="A135" s="125" t="s">
        <v>152</v>
      </c>
      <c r="B135" s="100" t="s">
        <v>153</v>
      </c>
      <c r="C135" s="100"/>
      <c r="D135" s="100"/>
      <c r="E135" s="100"/>
      <c r="F135" s="103">
        <f>F127</f>
        <v>0</v>
      </c>
      <c r="G135" s="102">
        <f>G127</f>
        <v>0</v>
      </c>
      <c r="H135" s="46"/>
      <c r="I135" s="47"/>
      <c r="J135" s="47"/>
      <c r="K135" s="47"/>
    </row>
    <row r="136" spans="1:11" s="43" customFormat="1" ht="13.5" customHeight="1">
      <c r="A136" s="141"/>
      <c r="B136" s="123" t="s">
        <v>128</v>
      </c>
      <c r="C136" s="123"/>
      <c r="D136" s="123"/>
      <c r="E136" s="123"/>
      <c r="F136" s="142">
        <f>F134</f>
        <v>0.1241</v>
      </c>
      <c r="G136" s="143">
        <f>G134+G135</f>
        <v>0</v>
      </c>
      <c r="H136" s="46"/>
      <c r="I136" s="47"/>
      <c r="J136" s="47"/>
      <c r="K136" s="47"/>
    </row>
    <row r="137" spans="1:11" ht="14.25" customHeight="1">
      <c r="A137" s="47"/>
      <c r="B137" s="47"/>
      <c r="C137" s="47"/>
      <c r="D137" s="47"/>
      <c r="E137" s="47"/>
      <c r="F137" s="47"/>
      <c r="G137" s="47"/>
      <c r="H137" s="46"/>
      <c r="I137" s="47"/>
      <c r="J137" s="47"/>
      <c r="K137" s="47"/>
    </row>
    <row r="138" spans="1:11" s="43" customFormat="1" ht="15.75" customHeight="1">
      <c r="A138" s="95" t="s">
        <v>159</v>
      </c>
      <c r="B138" s="95"/>
      <c r="C138" s="95"/>
      <c r="D138" s="95"/>
      <c r="E138" s="95"/>
      <c r="F138" s="95"/>
      <c r="G138" s="95"/>
      <c r="H138" s="46"/>
      <c r="I138" s="47"/>
      <c r="J138" s="47"/>
      <c r="K138" s="47"/>
    </row>
    <row r="139" spans="1:11" ht="14.25" customHeight="1">
      <c r="A139" s="47"/>
      <c r="B139" s="47"/>
      <c r="C139" s="47"/>
      <c r="D139" s="47"/>
      <c r="E139" s="47"/>
      <c r="F139" s="47"/>
      <c r="G139" s="47"/>
      <c r="H139" s="46"/>
      <c r="I139" s="47"/>
      <c r="J139" s="47"/>
      <c r="K139" s="47"/>
    </row>
    <row r="140" spans="1:11" s="43" customFormat="1" ht="13.5" customHeight="1">
      <c r="A140" s="63">
        <v>5</v>
      </c>
      <c r="B140" s="63" t="s">
        <v>160</v>
      </c>
      <c r="C140" s="63"/>
      <c r="D140" s="63"/>
      <c r="E140" s="63"/>
      <c r="F140" s="63" t="s">
        <v>74</v>
      </c>
      <c r="G140" s="63"/>
      <c r="H140" s="46"/>
      <c r="I140" s="47"/>
      <c r="J140" s="47"/>
      <c r="K140" s="47"/>
    </row>
    <row r="141" spans="1:11" s="43" customFormat="1" ht="13.5" customHeight="1">
      <c r="A141" s="56" t="s">
        <v>41</v>
      </c>
      <c r="B141" s="137" t="s">
        <v>161</v>
      </c>
      <c r="C141" s="137"/>
      <c r="D141" s="137"/>
      <c r="E141" s="137"/>
      <c r="F141" s="131">
        <v>0</v>
      </c>
      <c r="G141" s="131"/>
      <c r="H141" s="46"/>
      <c r="I141" s="47"/>
      <c r="J141" s="47"/>
      <c r="K141" s="47"/>
    </row>
    <row r="142" spans="1:11" s="43" customFormat="1" ht="13.5" customHeight="1">
      <c r="A142" s="56" t="s">
        <v>44</v>
      </c>
      <c r="B142" s="137" t="s">
        <v>162</v>
      </c>
      <c r="C142" s="137"/>
      <c r="D142" s="137"/>
      <c r="E142" s="137"/>
      <c r="F142" s="131">
        <v>0</v>
      </c>
      <c r="G142" s="131"/>
      <c r="H142" s="46"/>
      <c r="I142" s="47"/>
      <c r="J142" s="47"/>
      <c r="K142" s="47"/>
    </row>
    <row r="143" spans="1:11" s="43" customFormat="1" ht="13.5" customHeight="1">
      <c r="A143" s="56" t="s">
        <v>47</v>
      </c>
      <c r="B143" s="137" t="s">
        <v>163</v>
      </c>
      <c r="C143" s="137"/>
      <c r="D143" s="137"/>
      <c r="E143" s="137"/>
      <c r="F143" s="131">
        <v>0</v>
      </c>
      <c r="G143" s="131"/>
      <c r="H143" s="46"/>
      <c r="I143" s="47"/>
      <c r="J143" s="47"/>
      <c r="K143" s="47"/>
    </row>
    <row r="144" spans="1:11" s="43" customFormat="1" ht="13.5" customHeight="1">
      <c r="A144" s="56" t="s">
        <v>50</v>
      </c>
      <c r="B144" s="137" t="s">
        <v>164</v>
      </c>
      <c r="C144" s="137"/>
      <c r="D144" s="137"/>
      <c r="E144" s="137"/>
      <c r="F144" s="131">
        <v>0</v>
      </c>
      <c r="G144" s="131"/>
      <c r="H144" s="46"/>
      <c r="I144" s="47"/>
      <c r="J144" s="47"/>
      <c r="K144" s="47"/>
    </row>
    <row r="145" spans="1:11" s="43" customFormat="1" ht="13.5" customHeight="1">
      <c r="A145" s="175"/>
      <c r="B145" s="63" t="s">
        <v>76</v>
      </c>
      <c r="C145" s="63"/>
      <c r="D145" s="63"/>
      <c r="E145" s="63"/>
      <c r="F145" s="176">
        <f>SUM(F141:F144)</f>
        <v>0</v>
      </c>
      <c r="G145" s="176"/>
      <c r="H145" s="46"/>
      <c r="I145" s="47"/>
      <c r="J145" s="47"/>
      <c r="K145" s="47"/>
    </row>
    <row r="146" spans="1:11" ht="14.25" customHeight="1">
      <c r="A146" s="47"/>
      <c r="B146" s="47"/>
      <c r="C146" s="47"/>
      <c r="D146" s="47"/>
      <c r="E146" s="47"/>
      <c r="F146" s="47"/>
      <c r="G146" s="47"/>
      <c r="H146" s="46"/>
      <c r="I146" s="47"/>
      <c r="J146" s="47"/>
      <c r="K146" s="47"/>
    </row>
    <row r="147" spans="1:11" s="43" customFormat="1" ht="13.5" customHeight="1">
      <c r="A147" s="120" t="s">
        <v>165</v>
      </c>
      <c r="B147" s="120"/>
      <c r="C147" s="120"/>
      <c r="D147" s="120"/>
      <c r="E147" s="120"/>
      <c r="F147" s="120"/>
      <c r="G147" s="120"/>
      <c r="H147" s="46"/>
      <c r="I147" s="47"/>
      <c r="J147" s="47"/>
      <c r="K147" s="47"/>
    </row>
    <row r="148" spans="1:11" s="43" customFormat="1" ht="14.25" customHeight="1">
      <c r="A148" s="84"/>
      <c r="B148" s="47"/>
      <c r="C148" s="47"/>
      <c r="D148" s="47"/>
      <c r="E148" s="47"/>
      <c r="F148" s="47"/>
      <c r="G148" s="47"/>
      <c r="H148" s="46"/>
      <c r="I148" s="47"/>
      <c r="J148" s="47"/>
      <c r="K148" s="47"/>
    </row>
    <row r="149" spans="1:11" s="43" customFormat="1" ht="15.75" customHeight="1">
      <c r="A149" s="177" t="s">
        <v>166</v>
      </c>
      <c r="B149" s="177"/>
      <c r="C149" s="177"/>
      <c r="D149" s="177"/>
      <c r="E149" s="177"/>
      <c r="F149" s="177"/>
      <c r="G149" s="177"/>
      <c r="H149" s="46"/>
      <c r="I149" s="47"/>
      <c r="J149" s="47"/>
      <c r="K149" s="47"/>
    </row>
    <row r="150" spans="1:11" s="43" customFormat="1" ht="14.25" customHeight="1">
      <c r="A150" s="178"/>
      <c r="B150" s="178"/>
      <c r="C150" s="178"/>
      <c r="D150" s="178"/>
      <c r="E150" s="178"/>
      <c r="F150" s="178"/>
      <c r="G150" s="178"/>
      <c r="H150" s="46"/>
      <c r="I150" s="47"/>
      <c r="J150" s="47"/>
      <c r="K150" s="47"/>
    </row>
    <row r="151" spans="1:11" s="43" customFormat="1" ht="13.5" customHeight="1">
      <c r="A151" s="110" t="s">
        <v>167</v>
      </c>
      <c r="B151" s="110"/>
      <c r="C151" s="110"/>
      <c r="D151" s="110"/>
      <c r="E151" s="110"/>
      <c r="F151" s="110"/>
      <c r="G151" s="179">
        <f>F47+F96+G106+G136+F145</f>
        <v>24.393227727272727</v>
      </c>
      <c r="H151" s="46"/>
      <c r="I151" s="47"/>
      <c r="J151" s="47"/>
      <c r="K151" s="47"/>
    </row>
    <row r="152" spans="1:11" s="43" customFormat="1" ht="14.25" customHeight="1">
      <c r="A152" s="47"/>
      <c r="B152" s="53"/>
      <c r="C152" s="53"/>
      <c r="D152" s="53"/>
      <c r="E152" s="53"/>
      <c r="F152" s="53"/>
      <c r="G152" s="180">
        <f>G151+G154</f>
        <v>25.12502455909091</v>
      </c>
      <c r="H152" s="46"/>
      <c r="I152" s="47"/>
      <c r="J152" s="47"/>
      <c r="K152" s="47"/>
    </row>
    <row r="153" spans="1:11" s="43" customFormat="1" ht="13.5" customHeight="1">
      <c r="A153" s="93">
        <v>6</v>
      </c>
      <c r="B153" s="181" t="s">
        <v>168</v>
      </c>
      <c r="C153" s="181"/>
      <c r="D153" s="181"/>
      <c r="E153" s="181"/>
      <c r="F153" s="181" t="s">
        <v>82</v>
      </c>
      <c r="G153" s="182" t="s">
        <v>74</v>
      </c>
      <c r="H153" s="46"/>
      <c r="I153" s="47"/>
      <c r="J153" s="47"/>
      <c r="K153" s="47"/>
    </row>
    <row r="154" spans="1:11" s="43" customFormat="1" ht="13.5" customHeight="1">
      <c r="A154" s="183" t="s">
        <v>41</v>
      </c>
      <c r="B154" s="184" t="s">
        <v>169</v>
      </c>
      <c r="C154" s="184"/>
      <c r="D154" s="184"/>
      <c r="E154" s="184"/>
      <c r="F154" s="185">
        <v>0.03</v>
      </c>
      <c r="G154" s="186">
        <f>G151*F154</f>
        <v>0.7317968318181818</v>
      </c>
      <c r="H154" s="46"/>
      <c r="I154" s="47"/>
      <c r="J154" s="47"/>
      <c r="K154" s="47"/>
    </row>
    <row r="155" spans="1:11" s="43" customFormat="1" ht="13.5" customHeight="1">
      <c r="A155" s="187" t="s">
        <v>44</v>
      </c>
      <c r="B155" s="78" t="s">
        <v>170</v>
      </c>
      <c r="C155" s="78"/>
      <c r="D155" s="78"/>
      <c r="E155" s="78"/>
      <c r="F155" s="188">
        <v>0.08599</v>
      </c>
      <c r="G155" s="189">
        <f>(G151+G154)*F155</f>
        <v>2.160500861836227</v>
      </c>
      <c r="H155" s="190"/>
      <c r="I155" s="47"/>
      <c r="J155" s="47"/>
      <c r="K155" s="47"/>
    </row>
    <row r="156" spans="1:11" s="43" customFormat="1" ht="13.5" customHeight="1">
      <c r="A156" s="187" t="s">
        <v>47</v>
      </c>
      <c r="B156" s="78" t="s">
        <v>171</v>
      </c>
      <c r="C156" s="78"/>
      <c r="D156" s="78"/>
      <c r="E156" s="78"/>
      <c r="F156" s="188"/>
      <c r="G156" s="189"/>
      <c r="H156" s="46"/>
      <c r="I156" s="46"/>
      <c r="J156" s="47"/>
      <c r="K156" s="47"/>
    </row>
    <row r="157" spans="1:11" s="43" customFormat="1" ht="13.5" customHeight="1">
      <c r="A157" s="187"/>
      <c r="B157" s="78" t="s">
        <v>172</v>
      </c>
      <c r="C157" s="78"/>
      <c r="D157" s="78"/>
      <c r="E157" s="78"/>
      <c r="F157" s="188">
        <v>0.076</v>
      </c>
      <c r="G157" s="189">
        <f aca="true" t="shared" si="0" ref="G157:G159">SUM($G$151,$G$154,$G$155)/0.8575*F157</f>
        <v>2.4183089585894604</v>
      </c>
      <c r="H157" s="46"/>
      <c r="I157" s="47"/>
      <c r="J157" s="47"/>
      <c r="K157" s="47"/>
    </row>
    <row r="158" spans="1:11" s="43" customFormat="1" ht="13.5" customHeight="1">
      <c r="A158" s="187"/>
      <c r="B158" s="78" t="s">
        <v>173</v>
      </c>
      <c r="C158" s="78"/>
      <c r="D158" s="78"/>
      <c r="E158" s="78"/>
      <c r="F158" s="188">
        <v>0.0165</v>
      </c>
      <c r="G158" s="189">
        <f t="shared" si="0"/>
        <v>0.5250276028516592</v>
      </c>
      <c r="H158" s="46"/>
      <c r="I158" s="47"/>
      <c r="J158" s="47"/>
      <c r="K158" s="47"/>
    </row>
    <row r="159" spans="1:11" s="43" customFormat="1" ht="13.5" customHeight="1">
      <c r="A159" s="187"/>
      <c r="B159" s="78" t="s">
        <v>174</v>
      </c>
      <c r="C159" s="78"/>
      <c r="D159" s="78"/>
      <c r="E159" s="78"/>
      <c r="F159" s="188">
        <v>0.05</v>
      </c>
      <c r="G159" s="189">
        <f t="shared" si="0"/>
        <v>1.590992735914119</v>
      </c>
      <c r="H159" s="46"/>
      <c r="I159" s="47"/>
      <c r="J159" s="47"/>
      <c r="K159" s="47"/>
    </row>
    <row r="160" spans="1:11" s="43" customFormat="1" ht="13.5" customHeight="1">
      <c r="A160" s="191"/>
      <c r="B160" s="192" t="s">
        <v>76</v>
      </c>
      <c r="C160" s="192"/>
      <c r="D160" s="192"/>
      <c r="E160" s="192"/>
      <c r="F160" s="193">
        <f>SUM(F154:F159)</f>
        <v>0.25849</v>
      </c>
      <c r="G160" s="94">
        <f>SUM(G154:G159)</f>
        <v>7.426626991009647</v>
      </c>
      <c r="H160" s="46"/>
      <c r="I160" s="47"/>
      <c r="J160" s="47"/>
      <c r="K160" s="47"/>
    </row>
    <row r="161" spans="1:11" ht="14.25" customHeight="1">
      <c r="A161" s="47"/>
      <c r="B161" s="47"/>
      <c r="C161" s="47"/>
      <c r="D161" s="47"/>
      <c r="E161" s="47"/>
      <c r="F161" s="47"/>
      <c r="G161" s="47"/>
      <c r="H161" s="46"/>
      <c r="I161" s="47"/>
      <c r="J161" s="47"/>
      <c r="K161" s="47"/>
    </row>
    <row r="162" spans="1:11" s="43" customFormat="1" ht="14.25" customHeight="1">
      <c r="A162" s="73" t="s">
        <v>175</v>
      </c>
      <c r="B162" s="73"/>
      <c r="C162" s="73"/>
      <c r="D162" s="73"/>
      <c r="E162" s="73"/>
      <c r="F162" s="73"/>
      <c r="G162" s="73"/>
      <c r="H162" s="46"/>
      <c r="I162" s="47"/>
      <c r="J162" s="47"/>
      <c r="K162" s="47"/>
    </row>
    <row r="163" spans="1:11" s="43" customFormat="1" ht="15.75" customHeight="1">
      <c r="A163" s="73" t="s">
        <v>176</v>
      </c>
      <c r="B163" s="73"/>
      <c r="C163" s="73"/>
      <c r="D163" s="73"/>
      <c r="E163" s="73"/>
      <c r="F163" s="73"/>
      <c r="G163" s="73"/>
      <c r="H163" s="46"/>
      <c r="I163" s="47"/>
      <c r="J163" s="47"/>
      <c r="K163" s="47"/>
    </row>
    <row r="164" spans="1:11" s="43" customFormat="1" ht="14.25" customHeight="1">
      <c r="A164" s="178" t="s">
        <v>177</v>
      </c>
      <c r="B164" s="178"/>
      <c r="C164" s="178"/>
      <c r="D164" s="178"/>
      <c r="E164" s="178"/>
      <c r="F164" s="178"/>
      <c r="G164" s="178"/>
      <c r="H164" s="46"/>
      <c r="I164" s="47"/>
      <c r="J164" s="47"/>
      <c r="K164" s="47"/>
    </row>
    <row r="165" spans="1:11" s="43" customFormat="1" ht="14.25" customHeight="1">
      <c r="A165" s="178" t="s">
        <v>178</v>
      </c>
      <c r="B165" s="178"/>
      <c r="C165" s="178"/>
      <c r="D165" s="178"/>
      <c r="E165" s="178"/>
      <c r="F165" s="178"/>
      <c r="G165" s="178"/>
      <c r="H165" s="46"/>
      <c r="I165" s="47"/>
      <c r="J165" s="47"/>
      <c r="K165" s="47"/>
    </row>
    <row r="166" spans="1:11" s="43" customFormat="1" ht="48.75" customHeight="1">
      <c r="A166" s="194" t="s">
        <v>179</v>
      </c>
      <c r="B166" s="194"/>
      <c r="C166" s="194"/>
      <c r="D166" s="194"/>
      <c r="E166" s="194"/>
      <c r="F166" s="194"/>
      <c r="G166" s="194"/>
      <c r="H166" s="46"/>
      <c r="I166" s="47"/>
      <c r="J166" s="47"/>
      <c r="K166" s="47"/>
    </row>
    <row r="167" spans="1:11" s="43" customFormat="1" ht="56.25" customHeight="1">
      <c r="A167" s="195" t="s">
        <v>180</v>
      </c>
      <c r="B167" s="195"/>
      <c r="C167" s="195"/>
      <c r="D167" s="195"/>
      <c r="E167" s="195"/>
      <c r="F167" s="195"/>
      <c r="G167" s="195"/>
      <c r="H167" s="46"/>
      <c r="I167" s="47"/>
      <c r="J167" s="47"/>
      <c r="K167" s="47"/>
    </row>
    <row r="168" spans="1:11" s="43" customFormat="1" ht="15.75" customHeight="1">
      <c r="A168" s="178"/>
      <c r="B168" s="53"/>
      <c r="C168" s="53"/>
      <c r="D168" s="53"/>
      <c r="E168" s="53"/>
      <c r="F168" s="53"/>
      <c r="G168" s="53"/>
      <c r="H168" s="46"/>
      <c r="I168" s="47"/>
      <c r="J168" s="47"/>
      <c r="K168" s="47"/>
    </row>
    <row r="169" spans="1:11" s="43" customFormat="1" ht="13.5" customHeight="1">
      <c r="A169" s="69" t="s">
        <v>181</v>
      </c>
      <c r="B169" s="69"/>
      <c r="C169" s="69"/>
      <c r="D169" s="69"/>
      <c r="E169" s="69"/>
      <c r="F169" s="69"/>
      <c r="G169" s="69"/>
      <c r="H169" s="46"/>
      <c r="I169" s="47"/>
      <c r="J169" s="47"/>
      <c r="K169" s="47"/>
    </row>
    <row r="170" spans="1:11" s="43" customFormat="1" ht="14.25" customHeight="1">
      <c r="A170" s="75"/>
      <c r="B170" s="75"/>
      <c r="C170" s="75"/>
      <c r="D170" s="75"/>
      <c r="E170" s="75"/>
      <c r="F170" s="75"/>
      <c r="G170" s="75"/>
      <c r="H170" s="46"/>
      <c r="I170" s="47"/>
      <c r="J170" s="47"/>
      <c r="K170" s="47"/>
    </row>
    <row r="171" spans="1:11" s="43" customFormat="1" ht="24.75" customHeight="1">
      <c r="A171" s="196"/>
      <c r="B171" s="134" t="s">
        <v>182</v>
      </c>
      <c r="C171" s="134"/>
      <c r="D171" s="134"/>
      <c r="E171" s="134"/>
      <c r="F171" s="134" t="s">
        <v>183</v>
      </c>
      <c r="G171" s="134"/>
      <c r="H171" s="46"/>
      <c r="I171" s="47"/>
      <c r="J171" s="47"/>
      <c r="K171" s="47"/>
    </row>
    <row r="172" spans="1:11" s="43" customFormat="1" ht="18.75" customHeight="1">
      <c r="A172" s="77" t="s">
        <v>41</v>
      </c>
      <c r="B172" s="78" t="s">
        <v>184</v>
      </c>
      <c r="C172" s="78"/>
      <c r="D172" s="78"/>
      <c r="E172" s="78"/>
      <c r="F172" s="81">
        <f>F47</f>
        <v>17.83130681818182</v>
      </c>
      <c r="G172" s="81"/>
      <c r="H172" s="46"/>
      <c r="I172" s="47"/>
      <c r="J172" s="47"/>
      <c r="K172" s="47"/>
    </row>
    <row r="173" spans="1:11" s="43" customFormat="1" ht="24" customHeight="1">
      <c r="A173" s="77" t="s">
        <v>44</v>
      </c>
      <c r="B173" s="78" t="s">
        <v>185</v>
      </c>
      <c r="C173" s="78"/>
      <c r="D173" s="78"/>
      <c r="E173" s="78"/>
      <c r="F173" s="81">
        <f>F96</f>
        <v>6.561920909090909</v>
      </c>
      <c r="G173" s="81"/>
      <c r="H173" s="46"/>
      <c r="I173" s="47"/>
      <c r="J173" s="47"/>
      <c r="K173" s="47"/>
    </row>
    <row r="174" spans="1:11" s="43" customFormat="1" ht="13.5" customHeight="1">
      <c r="A174" s="77" t="s">
        <v>47</v>
      </c>
      <c r="B174" s="78" t="s">
        <v>186</v>
      </c>
      <c r="C174" s="78"/>
      <c r="D174" s="78"/>
      <c r="E174" s="78"/>
      <c r="F174" s="81">
        <f>G106</f>
        <v>0</v>
      </c>
      <c r="G174" s="81"/>
      <c r="H174" s="46"/>
      <c r="I174" s="47"/>
      <c r="J174" s="47"/>
      <c r="K174" s="47"/>
    </row>
    <row r="175" spans="1:11" s="43" customFormat="1" ht="24" customHeight="1">
      <c r="A175" s="77" t="s">
        <v>50</v>
      </c>
      <c r="B175" s="78" t="s">
        <v>187</v>
      </c>
      <c r="C175" s="78"/>
      <c r="D175" s="78"/>
      <c r="E175" s="78"/>
      <c r="F175" s="81">
        <f>G136</f>
        <v>0</v>
      </c>
      <c r="G175" s="81"/>
      <c r="H175" s="46"/>
      <c r="I175" s="47"/>
      <c r="J175" s="47"/>
      <c r="K175" s="47"/>
    </row>
    <row r="176" spans="1:11" s="43" customFormat="1" ht="13.5" customHeight="1">
      <c r="A176" s="77" t="s">
        <v>97</v>
      </c>
      <c r="B176" s="78" t="s">
        <v>188</v>
      </c>
      <c r="C176" s="78"/>
      <c r="D176" s="78"/>
      <c r="E176" s="78"/>
      <c r="F176" s="81">
        <f>F145</f>
        <v>0</v>
      </c>
      <c r="G176" s="81"/>
      <c r="H176" s="46"/>
      <c r="I176" s="47"/>
      <c r="J176" s="47"/>
      <c r="K176" s="47"/>
    </row>
    <row r="177" spans="1:11" s="43" customFormat="1" ht="13.5" customHeight="1">
      <c r="A177" s="197" t="s">
        <v>189</v>
      </c>
      <c r="B177" s="197"/>
      <c r="C177" s="197"/>
      <c r="D177" s="197"/>
      <c r="E177" s="197"/>
      <c r="F177" s="154">
        <f>F172+F173+F174+F175+F176</f>
        <v>24.393227727272727</v>
      </c>
      <c r="G177" s="154"/>
      <c r="H177" s="46"/>
      <c r="I177" s="47"/>
      <c r="J177" s="47"/>
      <c r="K177" s="47"/>
    </row>
    <row r="178" spans="1:11" s="43" customFormat="1" ht="13.5" customHeight="1">
      <c r="A178" s="77" t="s">
        <v>99</v>
      </c>
      <c r="B178" s="78" t="s">
        <v>190</v>
      </c>
      <c r="C178" s="78"/>
      <c r="D178" s="78"/>
      <c r="E178" s="78"/>
      <c r="F178" s="81">
        <f>G160</f>
        <v>7.426626991009647</v>
      </c>
      <c r="G178" s="81"/>
      <c r="H178" s="46"/>
      <c r="I178" s="47"/>
      <c r="J178" s="47"/>
      <c r="K178" s="47"/>
    </row>
    <row r="179" spans="1:11" s="43" customFormat="1" ht="13.5" customHeight="1">
      <c r="A179" s="64" t="s">
        <v>191</v>
      </c>
      <c r="B179" s="64"/>
      <c r="C179" s="64"/>
      <c r="D179" s="64"/>
      <c r="E179" s="64"/>
      <c r="F179" s="198">
        <f>F177+F178</f>
        <v>31.819854718282375</v>
      </c>
      <c r="G179" s="198"/>
      <c r="H179" s="199"/>
      <c r="I179" s="47"/>
      <c r="J179" s="47"/>
      <c r="K179" s="47"/>
    </row>
    <row r="180" spans="1:11" s="43" customFormat="1" ht="14.25" customHeight="1">
      <c r="A180" s="200"/>
      <c r="B180" s="200"/>
      <c r="C180" s="200"/>
      <c r="D180" s="200"/>
      <c r="E180" s="200"/>
      <c r="F180" s="200"/>
      <c r="G180" s="200"/>
      <c r="H180" s="46"/>
      <c r="I180" s="47"/>
      <c r="J180" s="47"/>
      <c r="K180" s="47"/>
    </row>
    <row r="181" spans="1:11" s="43" customFormat="1" ht="13.5" customHeight="1">
      <c r="A181" s="69" t="s">
        <v>192</v>
      </c>
      <c r="B181" s="69"/>
      <c r="C181" s="69"/>
      <c r="D181" s="69"/>
      <c r="E181" s="69"/>
      <c r="F181" s="69"/>
      <c r="G181" s="69"/>
      <c r="H181" s="46"/>
      <c r="I181" s="47"/>
      <c r="J181" s="47"/>
      <c r="K181" s="47"/>
    </row>
    <row r="182" spans="1:11" ht="14.25" customHeight="1">
      <c r="A182" s="47"/>
      <c r="B182" s="47"/>
      <c r="C182" s="47"/>
      <c r="D182" s="47"/>
      <c r="E182" s="47"/>
      <c r="F182" s="47"/>
      <c r="G182" s="47"/>
      <c r="H182" s="46"/>
      <c r="I182" s="47"/>
      <c r="J182" s="47"/>
      <c r="K182" s="47"/>
    </row>
    <row r="183" spans="1:11" s="43" customFormat="1" ht="61.5" customHeight="1">
      <c r="A183" s="271" t="s">
        <v>193</v>
      </c>
      <c r="B183" s="271"/>
      <c r="C183" s="271" t="s">
        <v>418</v>
      </c>
      <c r="D183" s="271" t="s">
        <v>419</v>
      </c>
      <c r="E183" s="271" t="s">
        <v>420</v>
      </c>
      <c r="F183" s="271" t="s">
        <v>197</v>
      </c>
      <c r="G183" s="271" t="s">
        <v>421</v>
      </c>
      <c r="H183" s="46"/>
      <c r="I183" s="47"/>
      <c r="J183" s="47"/>
      <c r="K183" s="47"/>
    </row>
    <row r="184" spans="1:11" s="43" customFormat="1" ht="24.75" customHeight="1">
      <c r="A184" s="272" t="s">
        <v>199</v>
      </c>
      <c r="B184" s="273" t="s">
        <v>427</v>
      </c>
      <c r="C184" s="274">
        <v>31.82</v>
      </c>
      <c r="D184" s="272">
        <v>96</v>
      </c>
      <c r="E184" s="274">
        <f>C184*D184</f>
        <v>3054.7200000000003</v>
      </c>
      <c r="F184" s="272">
        <v>2</v>
      </c>
      <c r="G184" s="275">
        <f>E184*F184</f>
        <v>6109.4400000000005</v>
      </c>
      <c r="H184" s="46"/>
      <c r="I184" s="47"/>
      <c r="J184" s="47"/>
      <c r="K184" s="47"/>
    </row>
    <row r="185" spans="1:11" s="43" customFormat="1" ht="13.5" customHeight="1">
      <c r="A185" s="271" t="s">
        <v>411</v>
      </c>
      <c r="B185" s="271"/>
      <c r="C185" s="271"/>
      <c r="D185" s="271"/>
      <c r="E185" s="271"/>
      <c r="F185" s="271"/>
      <c r="G185" s="275">
        <f>SUM(G184)</f>
        <v>6109.4400000000005</v>
      </c>
      <c r="H185" s="46"/>
      <c r="I185" s="47"/>
      <c r="J185" s="47"/>
      <c r="K185" s="47"/>
    </row>
    <row r="186" spans="1:11" ht="14.25" customHeight="1">
      <c r="A186" s="277"/>
      <c r="B186" s="277"/>
      <c r="C186" s="277"/>
      <c r="D186" s="277"/>
      <c r="E186" s="277"/>
      <c r="F186" s="277"/>
      <c r="G186" s="277"/>
      <c r="H186" s="46"/>
      <c r="I186" s="47"/>
      <c r="J186" s="47"/>
      <c r="K186" s="47"/>
    </row>
    <row r="187" spans="1:11" s="43" customFormat="1" ht="15.75" customHeight="1">
      <c r="A187" s="69" t="s">
        <v>201</v>
      </c>
      <c r="B187" s="69"/>
      <c r="C187" s="69"/>
      <c r="D187" s="69"/>
      <c r="E187" s="69"/>
      <c r="F187" s="69"/>
      <c r="G187" s="69"/>
      <c r="H187" s="46"/>
      <c r="I187" s="47"/>
      <c r="J187" s="47"/>
      <c r="K187" s="47"/>
    </row>
    <row r="188" spans="1:11" ht="15.75" customHeight="1">
      <c r="A188" s="277"/>
      <c r="B188" s="277"/>
      <c r="C188" s="277"/>
      <c r="D188" s="277"/>
      <c r="E188" s="277"/>
      <c r="F188" s="277"/>
      <c r="G188" s="277"/>
      <c r="H188" s="46"/>
      <c r="I188" s="47"/>
      <c r="J188" s="47"/>
      <c r="K188" s="47"/>
    </row>
    <row r="189" spans="1:11" s="43" customFormat="1" ht="13.5" customHeight="1">
      <c r="A189" s="272"/>
      <c r="B189" s="271" t="s">
        <v>202</v>
      </c>
      <c r="C189" s="271"/>
      <c r="D189" s="271"/>
      <c r="E189" s="271"/>
      <c r="F189" s="271"/>
      <c r="G189" s="271"/>
      <c r="H189" s="46"/>
      <c r="I189" s="47"/>
      <c r="J189" s="47"/>
      <c r="K189" s="47"/>
    </row>
    <row r="190" spans="1:11" s="43" customFormat="1" ht="13.5" customHeight="1">
      <c r="A190" s="272"/>
      <c r="B190" s="278" t="s">
        <v>203</v>
      </c>
      <c r="C190" s="278"/>
      <c r="D190" s="278"/>
      <c r="E190" s="278"/>
      <c r="F190" s="271" t="s">
        <v>204</v>
      </c>
      <c r="G190" s="271"/>
      <c r="H190" s="46"/>
      <c r="I190" s="47"/>
      <c r="J190" s="47"/>
      <c r="K190" s="47"/>
    </row>
    <row r="191" spans="1:11" s="43" customFormat="1" ht="14.25" customHeight="1">
      <c r="A191" s="279" t="s">
        <v>41</v>
      </c>
      <c r="B191" s="280" t="s">
        <v>205</v>
      </c>
      <c r="C191" s="280"/>
      <c r="D191" s="280"/>
      <c r="E191" s="280"/>
      <c r="F191" s="281">
        <f>C184</f>
        <v>31.82</v>
      </c>
      <c r="G191" s="281"/>
      <c r="H191" s="46"/>
      <c r="I191" s="47"/>
      <c r="J191" s="47"/>
      <c r="K191" s="47"/>
    </row>
    <row r="192" spans="1:11" s="43" customFormat="1" ht="24" customHeight="1">
      <c r="A192" s="272" t="s">
        <v>44</v>
      </c>
      <c r="B192" s="280" t="s">
        <v>423</v>
      </c>
      <c r="C192" s="280"/>
      <c r="D192" s="280"/>
      <c r="E192" s="280"/>
      <c r="F192" s="281">
        <f>E184</f>
        <v>3054.7200000000003</v>
      </c>
      <c r="G192" s="281"/>
      <c r="H192" s="46"/>
      <c r="I192" s="47"/>
      <c r="J192" s="47"/>
      <c r="K192" s="47"/>
    </row>
    <row r="193" spans="1:11" s="43" customFormat="1" ht="24.75" customHeight="1">
      <c r="A193" s="272" t="s">
        <v>47</v>
      </c>
      <c r="B193" s="282" t="s">
        <v>412</v>
      </c>
      <c r="C193" s="282"/>
      <c r="D193" s="282"/>
      <c r="E193" s="282"/>
      <c r="F193" s="283">
        <f>G185</f>
        <v>6109.4400000000005</v>
      </c>
      <c r="G193" s="283"/>
      <c r="H193" s="46"/>
      <c r="I193" s="47"/>
      <c r="J193" s="47"/>
      <c r="K193" s="47"/>
    </row>
    <row r="194" spans="1:11" ht="14.25" customHeight="1">
      <c r="A194" s="47"/>
      <c r="B194" s="47"/>
      <c r="C194" s="47"/>
      <c r="D194" s="47"/>
      <c r="E194" s="47"/>
      <c r="F194" s="47"/>
      <c r="G194" s="47"/>
      <c r="H194" s="46"/>
      <c r="I194" s="47"/>
      <c r="J194" s="47"/>
      <c r="K194" s="47"/>
    </row>
    <row r="195" spans="1:7" ht="14.25" customHeight="1">
      <c r="A195" s="209" t="s">
        <v>208</v>
      </c>
      <c r="B195" s="209"/>
      <c r="C195" s="209"/>
      <c r="D195" s="209"/>
      <c r="E195" s="209"/>
      <c r="F195" s="209"/>
      <c r="G195" s="209"/>
    </row>
    <row r="197" spans="1:7" ht="48" customHeight="1">
      <c r="A197" s="120" t="s">
        <v>424</v>
      </c>
      <c r="B197" s="120"/>
      <c r="C197" s="120"/>
      <c r="D197" s="120"/>
      <c r="E197" s="120"/>
      <c r="F197" s="120"/>
      <c r="G197" s="120"/>
    </row>
    <row r="198" spans="1:7" ht="14.25" customHeight="1">
      <c r="A198" s="286"/>
      <c r="B198" s="286"/>
      <c r="C198" s="286"/>
      <c r="D198" s="286"/>
      <c r="E198" s="286"/>
      <c r="F198" s="286"/>
      <c r="G198" s="286"/>
    </row>
    <row r="199" spans="1:7" ht="48" customHeight="1">
      <c r="A199" s="290" t="s">
        <v>425</v>
      </c>
      <c r="B199" s="290"/>
      <c r="C199" s="290"/>
      <c r="D199" s="290"/>
      <c r="E199" s="290"/>
      <c r="F199" s="290"/>
      <c r="G199" s="290"/>
    </row>
    <row r="201" spans="1:7" ht="24.75" customHeight="1">
      <c r="A201" s="290" t="s">
        <v>426</v>
      </c>
      <c r="B201" s="290"/>
      <c r="C201" s="290"/>
      <c r="D201" s="290"/>
      <c r="E201" s="290"/>
      <c r="F201" s="290"/>
      <c r="G201" s="290"/>
    </row>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90">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7:G27"/>
    <mergeCell ref="A29:G29"/>
    <mergeCell ref="A30:G30"/>
    <mergeCell ref="A33:G33"/>
    <mergeCell ref="B34:E34"/>
    <mergeCell ref="F34:G34"/>
    <mergeCell ref="B35:E35"/>
    <mergeCell ref="F35:G35"/>
    <mergeCell ref="B36:E36"/>
    <mergeCell ref="F36:G36"/>
    <mergeCell ref="B37:E37"/>
    <mergeCell ref="F37:G37"/>
    <mergeCell ref="A39:G39"/>
    <mergeCell ref="A40:G40"/>
    <mergeCell ref="A41:G41"/>
    <mergeCell ref="A43:G43"/>
    <mergeCell ref="B44:E44"/>
    <mergeCell ref="F44:G44"/>
    <mergeCell ref="B45:E45"/>
    <mergeCell ref="F45:G45"/>
    <mergeCell ref="B46:D46"/>
    <mergeCell ref="F46:G46"/>
    <mergeCell ref="A47:E47"/>
    <mergeCell ref="F47:G47"/>
    <mergeCell ref="A48:G49"/>
    <mergeCell ref="A51:G51"/>
    <mergeCell ref="A53:G53"/>
    <mergeCell ref="A54:G54"/>
    <mergeCell ref="B55:E55"/>
    <mergeCell ref="B56:E56"/>
    <mergeCell ref="B57:E57"/>
    <mergeCell ref="B58:E58"/>
    <mergeCell ref="A59:E59"/>
    <mergeCell ref="A61:F61"/>
    <mergeCell ref="B63:E63"/>
    <mergeCell ref="B64:E64"/>
    <mergeCell ref="B65:E65"/>
    <mergeCell ref="B66:E66"/>
    <mergeCell ref="B67:E67"/>
    <mergeCell ref="B68:E68"/>
    <mergeCell ref="B69:E69"/>
    <mergeCell ref="B70:E70"/>
    <mergeCell ref="B71:E71"/>
    <mergeCell ref="A72:E72"/>
    <mergeCell ref="A74:G75"/>
    <mergeCell ref="A76:G77"/>
    <mergeCell ref="A78:G78"/>
    <mergeCell ref="A79:G79"/>
    <mergeCell ref="A81:G81"/>
    <mergeCell ref="B83:E83"/>
    <mergeCell ref="F83:G83"/>
    <mergeCell ref="B84:E84"/>
    <mergeCell ref="F84:G84"/>
    <mergeCell ref="B85:E85"/>
    <mergeCell ref="F85:G85"/>
    <mergeCell ref="B86:E86"/>
    <mergeCell ref="F86:G86"/>
    <mergeCell ref="B87:E87"/>
    <mergeCell ref="F87:G87"/>
    <mergeCell ref="A88:E88"/>
    <mergeCell ref="F88:G88"/>
    <mergeCell ref="A90:G90"/>
    <mergeCell ref="B92:E92"/>
    <mergeCell ref="F92:G92"/>
    <mergeCell ref="B93:E93"/>
    <mergeCell ref="F93:G93"/>
    <mergeCell ref="B94:E94"/>
    <mergeCell ref="F94:G94"/>
    <mergeCell ref="B95:E95"/>
    <mergeCell ref="F95:G95"/>
    <mergeCell ref="A96:E96"/>
    <mergeCell ref="F96:G96"/>
    <mergeCell ref="A98:G98"/>
    <mergeCell ref="B100:E100"/>
    <mergeCell ref="B101:E101"/>
    <mergeCell ref="B102:E102"/>
    <mergeCell ref="B103:E103"/>
    <mergeCell ref="B104:E104"/>
    <mergeCell ref="B105:E105"/>
    <mergeCell ref="B106:E106"/>
    <mergeCell ref="A108:G108"/>
    <mergeCell ref="A110:F110"/>
    <mergeCell ref="A112:G112"/>
    <mergeCell ref="B114:E114"/>
    <mergeCell ref="B115:E115"/>
    <mergeCell ref="B116:E116"/>
    <mergeCell ref="B117:E117"/>
    <mergeCell ref="B118:E118"/>
    <mergeCell ref="B119:E119"/>
    <mergeCell ref="B120:E120"/>
    <mergeCell ref="B121:E121"/>
    <mergeCell ref="A123:G123"/>
    <mergeCell ref="B125:E125"/>
    <mergeCell ref="B126:E126"/>
    <mergeCell ref="A127:E127"/>
    <mergeCell ref="A128:G129"/>
    <mergeCell ref="A131:G131"/>
    <mergeCell ref="A132:G132"/>
    <mergeCell ref="B133:E133"/>
    <mergeCell ref="B134:E134"/>
    <mergeCell ref="B135:E135"/>
    <mergeCell ref="B136:E136"/>
    <mergeCell ref="A138:G138"/>
    <mergeCell ref="B140:E140"/>
    <mergeCell ref="F140:G140"/>
    <mergeCell ref="B141:E141"/>
    <mergeCell ref="F141:G141"/>
    <mergeCell ref="B142:E142"/>
    <mergeCell ref="F142:G142"/>
    <mergeCell ref="B143:E143"/>
    <mergeCell ref="F143:G143"/>
    <mergeCell ref="B144:E144"/>
    <mergeCell ref="F144:G144"/>
    <mergeCell ref="B145:E145"/>
    <mergeCell ref="F145:G145"/>
    <mergeCell ref="A147:G147"/>
    <mergeCell ref="A149:G149"/>
    <mergeCell ref="A151:F151"/>
    <mergeCell ref="B153:E153"/>
    <mergeCell ref="B154:E154"/>
    <mergeCell ref="B155:E155"/>
    <mergeCell ref="B156:E156"/>
    <mergeCell ref="B157:E157"/>
    <mergeCell ref="B158:E158"/>
    <mergeCell ref="B159:E159"/>
    <mergeCell ref="B160:E160"/>
    <mergeCell ref="A162:G162"/>
    <mergeCell ref="A163:G163"/>
    <mergeCell ref="A166:G166"/>
    <mergeCell ref="A167:G167"/>
    <mergeCell ref="A169:G169"/>
    <mergeCell ref="B171:E171"/>
    <mergeCell ref="F171:G171"/>
    <mergeCell ref="B172:E172"/>
    <mergeCell ref="F172:G172"/>
    <mergeCell ref="B173:E173"/>
    <mergeCell ref="F173:G173"/>
    <mergeCell ref="B174:E174"/>
    <mergeCell ref="F174:G174"/>
    <mergeCell ref="B175:E175"/>
    <mergeCell ref="F175:G175"/>
    <mergeCell ref="B176:E176"/>
    <mergeCell ref="F176:G176"/>
    <mergeCell ref="A177:E177"/>
    <mergeCell ref="F177:G177"/>
    <mergeCell ref="B178:E178"/>
    <mergeCell ref="F178:G178"/>
    <mergeCell ref="A179:E179"/>
    <mergeCell ref="F179:G179"/>
    <mergeCell ref="A181:G181"/>
    <mergeCell ref="A183:B183"/>
    <mergeCell ref="A185:F185"/>
    <mergeCell ref="A187:G187"/>
    <mergeCell ref="B189:G189"/>
    <mergeCell ref="B190:E190"/>
    <mergeCell ref="F190:G190"/>
    <mergeCell ref="B191:E191"/>
    <mergeCell ref="F191:G191"/>
    <mergeCell ref="B192:E192"/>
    <mergeCell ref="F192:G192"/>
    <mergeCell ref="B193:E193"/>
    <mergeCell ref="F193:G193"/>
    <mergeCell ref="A195:G195"/>
    <mergeCell ref="A197:G197"/>
    <mergeCell ref="A199:G199"/>
    <mergeCell ref="A201:G201"/>
  </mergeCells>
  <printOptions/>
  <pageMargins left="0" right="0" top="0.1388888888888889" bottom="0.1388888888888889" header="0" footer="0"/>
  <pageSetup horizontalDpi="300" verticalDpi="300" orientation="portrait" paperSize="9"/>
  <headerFooter alignWithMargins="0">
    <oddHeader>&amp;C&amp;10&amp;A</oddHeader>
    <oddFooter>&amp;C&amp;10Página &amp;P</oddFooter>
  </headerFooter>
</worksheet>
</file>

<file path=xl/worksheets/sheet15.xml><?xml version="1.0" encoding="utf-8"?>
<worksheet xmlns="http://schemas.openxmlformats.org/spreadsheetml/2006/main" xmlns:r="http://schemas.openxmlformats.org/officeDocument/2006/relationships">
  <sheetPr>
    <tabColor indexed="50"/>
  </sheetPr>
  <dimension ref="A1:BL204"/>
  <sheetViews>
    <sheetView view="pageBreakPreview" zoomScaleNormal="65" zoomScaleSheetLayoutView="100" workbookViewId="0" topLeftCell="A191">
      <selection activeCell="A1" sqref="A1"/>
    </sheetView>
  </sheetViews>
  <sheetFormatPr defaultColWidth="9.00390625" defaultRowHeight="14.25" customHeight="1"/>
  <cols>
    <col min="1" max="1" width="9.25390625" style="43" customWidth="1"/>
    <col min="2" max="2" width="21.75390625" style="43" customWidth="1"/>
    <col min="3" max="3" width="14.25390625" style="43" customWidth="1"/>
    <col min="4" max="4" width="14.875" style="43" customWidth="1"/>
    <col min="5" max="5" width="17.50390625" style="43" customWidth="1"/>
    <col min="6" max="6" width="15.625" style="43" customWidth="1"/>
    <col min="7" max="7" width="18.625" style="43" customWidth="1"/>
    <col min="8" max="8" width="10.25390625" style="44" customWidth="1"/>
    <col min="9" max="9" width="15.25390625" style="43" customWidth="1"/>
    <col min="10" max="10" width="12.75390625" style="43" customWidth="1"/>
    <col min="11" max="64" width="10.25390625" style="43" customWidth="1"/>
    <col min="65" max="16384" width="9.75390625" style="0" customWidth="1"/>
  </cols>
  <sheetData>
    <row r="1" spans="1:11" ht="14.25" customHeight="1">
      <c r="A1" s="45" t="s">
        <v>35</v>
      </c>
      <c r="B1" s="45"/>
      <c r="C1" s="45"/>
      <c r="D1" s="45"/>
      <c r="E1" s="45"/>
      <c r="F1" s="45"/>
      <c r="G1" s="45"/>
      <c r="H1" s="46"/>
      <c r="I1" s="47"/>
      <c r="J1" s="47"/>
      <c r="K1" s="47"/>
    </row>
    <row r="2" spans="1:11" ht="14.25" customHeight="1">
      <c r="A2" s="45"/>
      <c r="B2" s="45"/>
      <c r="C2" s="45"/>
      <c r="D2" s="45"/>
      <c r="E2" s="45"/>
      <c r="F2" s="45"/>
      <c r="G2" s="45"/>
      <c r="H2" s="46"/>
      <c r="I2" s="47"/>
      <c r="J2" s="47"/>
      <c r="K2" s="47"/>
    </row>
    <row r="3" spans="1:11" ht="14.25" customHeight="1">
      <c r="A3" s="48"/>
      <c r="B3" s="48"/>
      <c r="C3" s="48"/>
      <c r="D3" s="48"/>
      <c r="E3" s="48"/>
      <c r="F3" s="48"/>
      <c r="G3" s="48"/>
      <c r="H3" s="46"/>
      <c r="I3" s="47"/>
      <c r="J3" s="47"/>
      <c r="K3" s="47"/>
    </row>
    <row r="4" spans="1:11" ht="14.25" customHeight="1">
      <c r="A4" s="45" t="s">
        <v>36</v>
      </c>
      <c r="B4" s="45"/>
      <c r="C4" s="45"/>
      <c r="D4" s="45"/>
      <c r="E4" s="45"/>
      <c r="F4" s="45"/>
      <c r="G4" s="45"/>
      <c r="H4" s="46"/>
      <c r="I4" s="47"/>
      <c r="J4" s="47"/>
      <c r="K4" s="47"/>
    </row>
    <row r="5" spans="1:11" ht="14.25" customHeight="1">
      <c r="A5" s="49"/>
      <c r="B5" s="49"/>
      <c r="C5" s="49"/>
      <c r="D5" s="49"/>
      <c r="E5" s="49"/>
      <c r="F5" s="49"/>
      <c r="G5" s="49"/>
      <c r="H5" s="46"/>
      <c r="I5" s="47"/>
      <c r="J5" s="47"/>
      <c r="K5" s="47"/>
    </row>
    <row r="6" spans="1:11" ht="13.5" customHeight="1">
      <c r="A6" s="50" t="s">
        <v>37</v>
      </c>
      <c r="B6" s="50"/>
      <c r="C6" s="50"/>
      <c r="D6" s="50"/>
      <c r="E6" s="50"/>
      <c r="F6" s="50"/>
      <c r="G6" s="50"/>
      <c r="H6" s="46"/>
      <c r="I6" s="47"/>
      <c r="J6" s="47"/>
      <c r="K6" s="47"/>
    </row>
    <row r="7" spans="1:11" ht="13.5" customHeight="1">
      <c r="A7" s="51" t="s">
        <v>38</v>
      </c>
      <c r="B7" s="51"/>
      <c r="C7" s="51"/>
      <c r="D7" s="51"/>
      <c r="E7" s="51"/>
      <c r="F7" s="51"/>
      <c r="G7" s="51"/>
      <c r="H7" s="46"/>
      <c r="I7" s="47"/>
      <c r="J7" s="47"/>
      <c r="K7" s="47"/>
    </row>
    <row r="8" spans="1:11" ht="13.5" customHeight="1">
      <c r="A8" s="52" t="s">
        <v>39</v>
      </c>
      <c r="B8" s="52"/>
      <c r="C8" s="52"/>
      <c r="D8" s="52"/>
      <c r="E8" s="52"/>
      <c r="F8" s="53"/>
      <c r="G8" s="53"/>
      <c r="H8" s="46"/>
      <c r="I8" s="47"/>
      <c r="J8" s="47"/>
      <c r="K8" s="47"/>
    </row>
    <row r="9" spans="1:11" ht="14.25" customHeight="1">
      <c r="A9" s="54"/>
      <c r="B9" s="54"/>
      <c r="C9" s="54"/>
      <c r="D9" s="54"/>
      <c r="E9" s="54"/>
      <c r="F9" s="53"/>
      <c r="G9" s="53"/>
      <c r="H9" s="46"/>
      <c r="I9" s="47"/>
      <c r="J9" s="47"/>
      <c r="K9" s="47"/>
    </row>
    <row r="10" spans="1:11" ht="14.25" customHeight="1">
      <c r="A10" s="45" t="s">
        <v>40</v>
      </c>
      <c r="B10" s="45"/>
      <c r="C10" s="45"/>
      <c r="D10" s="45"/>
      <c r="E10" s="45"/>
      <c r="F10" s="45"/>
      <c r="G10" s="45"/>
      <c r="H10" s="46"/>
      <c r="I10" s="47"/>
      <c r="J10" s="47"/>
      <c r="K10" s="47"/>
    </row>
    <row r="11" spans="1:11" ht="14.25" customHeight="1">
      <c r="A11" s="55"/>
      <c r="B11" s="55"/>
      <c r="C11" s="55"/>
      <c r="D11" s="55"/>
      <c r="E11" s="55"/>
      <c r="F11" s="55"/>
      <c r="G11" s="55"/>
      <c r="H11" s="46"/>
      <c r="I11" s="47"/>
      <c r="J11" s="47"/>
      <c r="K11" s="47"/>
    </row>
    <row r="12" spans="1:11" ht="13.5" customHeight="1">
      <c r="A12" s="56" t="s">
        <v>41</v>
      </c>
      <c r="B12" s="57" t="s">
        <v>42</v>
      </c>
      <c r="C12" s="57"/>
      <c r="D12" s="57"/>
      <c r="E12" s="57"/>
      <c r="F12" s="58" t="s">
        <v>43</v>
      </c>
      <c r="G12" s="58"/>
      <c r="H12" s="46"/>
      <c r="I12" s="47"/>
      <c r="J12" s="47"/>
      <c r="K12" s="47"/>
    </row>
    <row r="13" spans="1:11" ht="15.75" customHeight="1">
      <c r="A13" s="56" t="s">
        <v>44</v>
      </c>
      <c r="B13" s="57" t="s">
        <v>45</v>
      </c>
      <c r="C13" s="57"/>
      <c r="D13" s="57"/>
      <c r="E13" s="57"/>
      <c r="F13" s="59" t="s">
        <v>46</v>
      </c>
      <c r="G13" s="59"/>
      <c r="H13" s="46"/>
      <c r="I13" s="47"/>
      <c r="J13" s="47"/>
      <c r="K13" s="47"/>
    </row>
    <row r="14" spans="1:11" ht="27.75" customHeight="1">
      <c r="A14" s="56" t="s">
        <v>47</v>
      </c>
      <c r="B14" s="57" t="s">
        <v>48</v>
      </c>
      <c r="C14" s="57"/>
      <c r="D14" s="57"/>
      <c r="E14" s="57"/>
      <c r="F14" s="60" t="s">
        <v>217</v>
      </c>
      <c r="G14" s="60"/>
      <c r="H14" s="46"/>
      <c r="I14" s="47"/>
      <c r="J14" s="47"/>
      <c r="K14" s="47"/>
    </row>
    <row r="15" spans="1:11" ht="13.5" customHeight="1">
      <c r="A15" s="56" t="s">
        <v>50</v>
      </c>
      <c r="B15" s="61" t="s">
        <v>51</v>
      </c>
      <c r="C15" s="61"/>
      <c r="D15" s="61"/>
      <c r="E15" s="61"/>
      <c r="F15" s="62">
        <v>12</v>
      </c>
      <c r="G15" s="62"/>
      <c r="H15" s="46"/>
      <c r="I15" s="47"/>
      <c r="J15" s="47"/>
      <c r="K15" s="47"/>
    </row>
    <row r="16" spans="1:11" ht="14.25" customHeight="1">
      <c r="A16" s="45" t="s">
        <v>52</v>
      </c>
      <c r="B16" s="45"/>
      <c r="C16" s="45"/>
      <c r="D16" s="45"/>
      <c r="E16" s="45"/>
      <c r="F16" s="45"/>
      <c r="G16" s="45"/>
      <c r="H16" s="46"/>
      <c r="I16" s="47"/>
      <c r="J16" s="47"/>
      <c r="K16" s="47"/>
    </row>
    <row r="17" spans="1:11" ht="14.25" customHeight="1">
      <c r="A17" s="45"/>
      <c r="B17" s="45"/>
      <c r="C17" s="45"/>
      <c r="D17" s="45"/>
      <c r="E17" s="45"/>
      <c r="F17" s="45"/>
      <c r="G17" s="45"/>
      <c r="H17" s="46"/>
      <c r="I17" s="47"/>
      <c r="J17" s="47"/>
      <c r="K17" s="47"/>
    </row>
    <row r="18" spans="1:11" ht="14.25" customHeight="1">
      <c r="A18" s="45"/>
      <c r="B18" s="45"/>
      <c r="C18" s="45"/>
      <c r="D18" s="45"/>
      <c r="E18" s="45"/>
      <c r="F18" s="45"/>
      <c r="G18" s="45"/>
      <c r="H18" s="46"/>
      <c r="I18" s="47"/>
      <c r="J18" s="47"/>
      <c r="K18" s="47"/>
    </row>
    <row r="19" spans="1:11" ht="25.5" customHeight="1">
      <c r="A19" s="63" t="s">
        <v>53</v>
      </c>
      <c r="B19" s="64" t="s">
        <v>54</v>
      </c>
      <c r="C19" s="64"/>
      <c r="D19" s="64"/>
      <c r="E19" s="64"/>
      <c r="F19" s="64" t="s">
        <v>55</v>
      </c>
      <c r="G19" s="64"/>
      <c r="H19" s="46"/>
      <c r="I19" s="47"/>
      <c r="J19" s="47"/>
      <c r="K19" s="47"/>
    </row>
    <row r="20" spans="1:11" ht="46.5" customHeight="1">
      <c r="A20" s="56" t="s">
        <v>56</v>
      </c>
      <c r="B20" s="65" t="s">
        <v>416</v>
      </c>
      <c r="C20" s="65"/>
      <c r="D20" s="65"/>
      <c r="E20" s="65"/>
      <c r="F20" s="65">
        <v>102</v>
      </c>
      <c r="G20" s="65"/>
      <c r="H20" s="46"/>
      <c r="I20" s="47"/>
      <c r="J20" s="47"/>
      <c r="K20" s="47"/>
    </row>
    <row r="21" spans="1:11" ht="14.25" customHeight="1">
      <c r="A21" s="66"/>
      <c r="B21" s="66"/>
      <c r="C21" s="66"/>
      <c r="D21" s="66"/>
      <c r="E21" s="66"/>
      <c r="F21" s="66"/>
      <c r="G21" s="66"/>
      <c r="H21" s="46"/>
      <c r="I21" s="47"/>
      <c r="J21" s="47"/>
      <c r="K21" s="47"/>
    </row>
    <row r="22" spans="1:11" ht="13.5" customHeight="1">
      <c r="A22" s="67" t="s">
        <v>59</v>
      </c>
      <c r="B22" s="67"/>
      <c r="C22" s="67"/>
      <c r="D22" s="67"/>
      <c r="E22" s="67"/>
      <c r="F22" s="67"/>
      <c r="G22" s="67"/>
      <c r="H22" s="46"/>
      <c r="I22" s="47"/>
      <c r="J22" s="47"/>
      <c r="K22" s="47"/>
    </row>
    <row r="23" spans="1:11" ht="14.25" customHeight="1">
      <c r="A23" s="67"/>
      <c r="B23" s="67"/>
      <c r="C23" s="67"/>
      <c r="D23" s="67"/>
      <c r="E23" s="67"/>
      <c r="F23" s="67"/>
      <c r="G23" s="67"/>
      <c r="H23" s="46"/>
      <c r="I23" s="47"/>
      <c r="J23" s="47"/>
      <c r="K23" s="47"/>
    </row>
    <row r="24" spans="1:11" ht="14.25" customHeight="1">
      <c r="A24" s="67" t="s">
        <v>60</v>
      </c>
      <c r="B24" s="67"/>
      <c r="C24" s="67"/>
      <c r="D24" s="67"/>
      <c r="E24" s="67"/>
      <c r="F24" s="67"/>
      <c r="G24" s="67"/>
      <c r="H24" s="46"/>
      <c r="I24" s="47"/>
      <c r="J24" s="47"/>
      <c r="K24" s="47"/>
    </row>
    <row r="25" spans="1:11" ht="14.25" customHeight="1">
      <c r="A25" s="67"/>
      <c r="B25" s="67"/>
      <c r="C25" s="67"/>
      <c r="D25" s="67"/>
      <c r="E25" s="67"/>
      <c r="F25" s="67"/>
      <c r="G25" s="67"/>
      <c r="H25" s="46"/>
      <c r="I25" s="47"/>
      <c r="J25" s="47"/>
      <c r="K25" s="47"/>
    </row>
    <row r="26" spans="1:11" ht="14.25" customHeight="1">
      <c r="A26" s="68"/>
      <c r="B26" s="68"/>
      <c r="C26" s="68"/>
      <c r="D26" s="68"/>
      <c r="E26" s="68"/>
      <c r="F26" s="68"/>
      <c r="G26" s="68"/>
      <c r="H26" s="46"/>
      <c r="I26" s="47"/>
      <c r="J26" s="47"/>
      <c r="K26" s="47"/>
    </row>
    <row r="27" spans="1:11" ht="15.75" customHeight="1">
      <c r="A27" s="68"/>
      <c r="B27" s="68"/>
      <c r="C27" s="68"/>
      <c r="D27" s="68"/>
      <c r="E27" s="68"/>
      <c r="F27" s="68"/>
      <c r="G27" s="68"/>
      <c r="H27" s="46"/>
      <c r="I27" s="47"/>
      <c r="J27" s="47"/>
      <c r="K27" s="47"/>
    </row>
    <row r="28" spans="1:11" ht="14.25" customHeight="1">
      <c r="A28" s="69" t="s">
        <v>61</v>
      </c>
      <c r="B28" s="69"/>
      <c r="C28" s="69"/>
      <c r="D28" s="69"/>
      <c r="E28" s="69"/>
      <c r="F28" s="69"/>
      <c r="G28" s="69"/>
      <c r="H28" s="46"/>
      <c r="I28" s="47"/>
      <c r="J28" s="47"/>
      <c r="K28" s="47"/>
    </row>
    <row r="29" spans="1:11" ht="14.25" customHeight="1">
      <c r="A29" s="70"/>
      <c r="B29" s="68"/>
      <c r="C29" s="71"/>
      <c r="D29" s="68"/>
      <c r="E29" s="68"/>
      <c r="F29" s="68"/>
      <c r="G29" s="68"/>
      <c r="H29" s="46"/>
      <c r="I29" s="47"/>
      <c r="J29" s="47"/>
      <c r="K29" s="47"/>
    </row>
    <row r="30" spans="1:11" ht="14.25" customHeight="1">
      <c r="A30" s="72" t="s">
        <v>62</v>
      </c>
      <c r="B30" s="72"/>
      <c r="C30" s="72"/>
      <c r="D30" s="72"/>
      <c r="E30" s="72"/>
      <c r="F30" s="72"/>
      <c r="G30" s="72"/>
      <c r="H30" s="46"/>
      <c r="I30" s="47"/>
      <c r="J30" s="47"/>
      <c r="K30" s="47"/>
    </row>
    <row r="31" spans="1:11" ht="14.25" customHeight="1">
      <c r="A31" s="73" t="s">
        <v>63</v>
      </c>
      <c r="B31" s="73"/>
      <c r="C31" s="73"/>
      <c r="D31" s="73"/>
      <c r="E31" s="73"/>
      <c r="F31" s="73"/>
      <c r="G31" s="73"/>
      <c r="H31" s="46"/>
      <c r="I31" s="47"/>
      <c r="J31" s="47"/>
      <c r="K31" s="47"/>
    </row>
    <row r="32" spans="1:11" ht="14.25" customHeight="1">
      <c r="A32" s="74"/>
      <c r="B32" s="75"/>
      <c r="C32" s="75"/>
      <c r="D32" s="75"/>
      <c r="E32" s="75"/>
      <c r="F32" s="75"/>
      <c r="G32" s="75"/>
      <c r="H32" s="46"/>
      <c r="I32" s="47"/>
      <c r="J32" s="47"/>
      <c r="K32" s="47"/>
    </row>
    <row r="33" spans="1:11" ht="15.75" customHeight="1">
      <c r="A33" s="74"/>
      <c r="B33" s="75"/>
      <c r="C33" s="75"/>
      <c r="D33" s="75"/>
      <c r="E33" s="75"/>
      <c r="F33" s="75"/>
      <c r="G33" s="75"/>
      <c r="H33" s="46"/>
      <c r="I33" s="47"/>
      <c r="J33" s="47"/>
      <c r="K33" s="47"/>
    </row>
    <row r="34" spans="1:11" ht="13.5" customHeight="1">
      <c r="A34" s="76" t="s">
        <v>64</v>
      </c>
      <c r="B34" s="76"/>
      <c r="C34" s="76"/>
      <c r="D34" s="76"/>
      <c r="E34" s="76"/>
      <c r="F34" s="76"/>
      <c r="G34" s="76"/>
      <c r="H34" s="46"/>
      <c r="I34" s="47"/>
      <c r="J34" s="47"/>
      <c r="K34" s="47"/>
    </row>
    <row r="35" spans="1:11" ht="26.25" customHeight="1">
      <c r="A35" s="77">
        <v>1</v>
      </c>
      <c r="B35" s="78" t="s">
        <v>65</v>
      </c>
      <c r="C35" s="78"/>
      <c r="D35" s="78"/>
      <c r="E35" s="78"/>
      <c r="F35" s="79">
        <f>A20</f>
        <v>0</v>
      </c>
      <c r="G35" s="79"/>
      <c r="H35" s="46"/>
      <c r="I35" s="47"/>
      <c r="J35" s="47"/>
      <c r="K35" s="47"/>
    </row>
    <row r="36" spans="1:11" ht="13.5" customHeight="1">
      <c r="A36" s="77">
        <v>2</v>
      </c>
      <c r="B36" s="78" t="s">
        <v>66</v>
      </c>
      <c r="C36" s="78"/>
      <c r="D36" s="78"/>
      <c r="E36" s="78"/>
      <c r="F36" s="212" t="s">
        <v>219</v>
      </c>
      <c r="G36" s="212"/>
      <c r="H36" s="46"/>
      <c r="I36" s="47"/>
      <c r="J36" s="47"/>
      <c r="K36" s="47"/>
    </row>
    <row r="37" spans="1:11" ht="13.5" customHeight="1">
      <c r="A37" s="77">
        <v>3</v>
      </c>
      <c r="B37" s="78" t="s">
        <v>68</v>
      </c>
      <c r="C37" s="78"/>
      <c r="D37" s="78"/>
      <c r="E37" s="78"/>
      <c r="F37" s="81">
        <v>2241.65</v>
      </c>
      <c r="G37" s="81"/>
      <c r="H37" s="46"/>
      <c r="I37" s="47"/>
      <c r="J37" s="47"/>
      <c r="K37" s="47"/>
    </row>
    <row r="38" spans="1:11" ht="13.5" customHeight="1">
      <c r="A38" s="77">
        <v>4</v>
      </c>
      <c r="B38" s="78" t="s">
        <v>69</v>
      </c>
      <c r="C38" s="78"/>
      <c r="D38" s="78"/>
      <c r="E38" s="78"/>
      <c r="F38" s="82">
        <v>44501</v>
      </c>
      <c r="G38" s="82"/>
      <c r="H38" s="46"/>
      <c r="I38" s="47"/>
      <c r="J38" s="47"/>
      <c r="K38" s="47"/>
    </row>
    <row r="39" spans="1:11" ht="14.25" customHeight="1">
      <c r="A39" s="83"/>
      <c r="B39" s="84"/>
      <c r="C39" s="84"/>
      <c r="D39" s="84"/>
      <c r="E39" s="84"/>
      <c r="F39" s="85"/>
      <c r="G39" s="85"/>
      <c r="H39" s="46"/>
      <c r="I39" s="47"/>
      <c r="J39" s="47"/>
      <c r="K39" s="47"/>
    </row>
    <row r="40" spans="1:11" ht="14.25" customHeight="1">
      <c r="A40" s="86" t="s">
        <v>70</v>
      </c>
      <c r="B40" s="86"/>
      <c r="C40" s="86"/>
      <c r="D40" s="86"/>
      <c r="E40" s="86"/>
      <c r="F40" s="86"/>
      <c r="G40" s="86"/>
      <c r="H40" s="46"/>
      <c r="I40" s="47"/>
      <c r="J40" s="47"/>
      <c r="K40" s="47"/>
    </row>
    <row r="41" spans="1:11" ht="14.25" customHeight="1">
      <c r="A41" s="87"/>
      <c r="B41" s="87"/>
      <c r="C41" s="87"/>
      <c r="D41" s="87"/>
      <c r="E41" s="87"/>
      <c r="F41" s="87"/>
      <c r="G41" s="87"/>
      <c r="H41" s="46"/>
      <c r="I41" s="47"/>
      <c r="J41" s="47"/>
      <c r="K41" s="47"/>
    </row>
    <row r="42" spans="1:11" ht="13.5" customHeight="1">
      <c r="A42" s="88" t="s">
        <v>71</v>
      </c>
      <c r="B42" s="88"/>
      <c r="C42" s="88"/>
      <c r="D42" s="88"/>
      <c r="E42" s="88"/>
      <c r="F42" s="88"/>
      <c r="G42" s="88"/>
      <c r="H42" s="46"/>
      <c r="I42" s="47"/>
      <c r="J42" s="47"/>
      <c r="K42" s="47"/>
    </row>
    <row r="43" spans="1:11" ht="13.5" customHeight="1">
      <c r="A43" s="88"/>
      <c r="B43" s="88"/>
      <c r="C43" s="88"/>
      <c r="D43" s="88"/>
      <c r="E43" s="88"/>
      <c r="F43" s="88"/>
      <c r="G43" s="88"/>
      <c r="H43" s="46"/>
      <c r="I43" s="47"/>
      <c r="J43" s="47"/>
      <c r="K43" s="47"/>
    </row>
    <row r="44" spans="1:11" ht="13.5" customHeight="1">
      <c r="A44" s="88"/>
      <c r="B44" s="88"/>
      <c r="C44" s="88"/>
      <c r="D44" s="88"/>
      <c r="E44" s="88"/>
      <c r="F44" s="88"/>
      <c r="G44" s="88"/>
      <c r="H44" s="46"/>
      <c r="I44" s="47"/>
      <c r="J44" s="47"/>
      <c r="K44" s="47"/>
    </row>
    <row r="45" spans="1:11" ht="14.25" customHeight="1">
      <c r="A45" s="89" t="s">
        <v>72</v>
      </c>
      <c r="B45" s="89"/>
      <c r="C45" s="89"/>
      <c r="D45" s="89"/>
      <c r="E45" s="89"/>
      <c r="F45" s="89"/>
      <c r="G45" s="89"/>
      <c r="H45" s="46"/>
      <c r="I45" s="47"/>
      <c r="J45" s="47"/>
      <c r="K45" s="47"/>
    </row>
    <row r="46" spans="1:11" ht="13.5" customHeight="1">
      <c r="A46" s="63">
        <v>1</v>
      </c>
      <c r="B46" s="64" t="s">
        <v>73</v>
      </c>
      <c r="C46" s="64"/>
      <c r="D46" s="64"/>
      <c r="E46" s="64"/>
      <c r="F46" s="64" t="s">
        <v>74</v>
      </c>
      <c r="G46" s="64"/>
      <c r="H46" s="46"/>
      <c r="I46" s="47"/>
      <c r="J46" s="47"/>
      <c r="K46" s="47"/>
    </row>
    <row r="47" spans="1:11" ht="13.5" customHeight="1">
      <c r="A47" s="90" t="s">
        <v>41</v>
      </c>
      <c r="B47" s="91" t="s">
        <v>75</v>
      </c>
      <c r="C47" s="91"/>
      <c r="D47" s="91"/>
      <c r="E47" s="91"/>
      <c r="F47" s="92">
        <f>(F37/220)</f>
        <v>10.189318181818182</v>
      </c>
      <c r="G47" s="92"/>
      <c r="H47" s="46"/>
      <c r="I47" s="47"/>
      <c r="J47" s="47"/>
      <c r="K47" s="47"/>
    </row>
    <row r="48" spans="1:11" ht="13.5" customHeight="1">
      <c r="A48" s="90" t="s">
        <v>44</v>
      </c>
      <c r="B48" s="137" t="s">
        <v>417</v>
      </c>
      <c r="C48" s="137"/>
      <c r="D48" s="137"/>
      <c r="E48" s="287">
        <v>1</v>
      </c>
      <c r="F48" s="158">
        <f>F47*E48</f>
        <v>10.189318181818182</v>
      </c>
      <c r="G48" s="158"/>
      <c r="H48" s="46"/>
      <c r="I48" s="47"/>
      <c r="J48" s="47"/>
      <c r="K48" s="47"/>
    </row>
    <row r="49" spans="1:11" ht="13.5" customHeight="1">
      <c r="A49" s="93" t="s">
        <v>76</v>
      </c>
      <c r="B49" s="93"/>
      <c r="C49" s="93"/>
      <c r="D49" s="93"/>
      <c r="E49" s="93"/>
      <c r="F49" s="94">
        <f>F47+F48</f>
        <v>20.378636363636364</v>
      </c>
      <c r="G49" s="94"/>
      <c r="H49" s="46"/>
      <c r="I49" s="47"/>
      <c r="J49" s="47"/>
      <c r="K49" s="47"/>
    </row>
    <row r="50" spans="1:11" ht="13.5" customHeight="1">
      <c r="A50" s="88" t="s">
        <v>77</v>
      </c>
      <c r="B50" s="88"/>
      <c r="C50" s="88"/>
      <c r="D50" s="88"/>
      <c r="E50" s="88"/>
      <c r="F50" s="88"/>
      <c r="G50" s="88"/>
      <c r="H50" s="46"/>
      <c r="I50" s="47"/>
      <c r="J50" s="47"/>
      <c r="K50" s="47"/>
    </row>
    <row r="51" spans="1:11" ht="14.25" customHeight="1">
      <c r="A51" s="88"/>
      <c r="B51" s="88"/>
      <c r="C51" s="88"/>
      <c r="D51" s="88"/>
      <c r="E51" s="88"/>
      <c r="F51" s="88"/>
      <c r="G51" s="88"/>
      <c r="H51" s="46"/>
      <c r="I51" s="47"/>
      <c r="J51" s="47"/>
      <c r="K51" s="47"/>
    </row>
    <row r="52" spans="1:11" ht="15.75" customHeight="1">
      <c r="A52" s="88"/>
      <c r="B52" s="88"/>
      <c r="C52" s="88"/>
      <c r="D52" s="88"/>
      <c r="E52" s="88"/>
      <c r="F52" s="88"/>
      <c r="G52" s="88"/>
      <c r="H52" s="46"/>
      <c r="I52" s="47"/>
      <c r="J52" s="47"/>
      <c r="K52" s="47"/>
    </row>
    <row r="53" spans="1:11" s="43" customFormat="1" ht="14.25" customHeight="1">
      <c r="A53" s="95" t="s">
        <v>78</v>
      </c>
      <c r="B53" s="95"/>
      <c r="C53" s="95"/>
      <c r="D53" s="95"/>
      <c r="E53" s="95"/>
      <c r="F53" s="95"/>
      <c r="G53" s="95"/>
      <c r="H53" s="46"/>
      <c r="I53" s="47"/>
      <c r="J53" s="47"/>
      <c r="K53" s="47"/>
    </row>
    <row r="54" spans="1:11" s="43" customFormat="1" ht="14.25" customHeight="1">
      <c r="A54" s="74"/>
      <c r="B54" s="75"/>
      <c r="C54" s="75"/>
      <c r="D54" s="75"/>
      <c r="E54" s="75"/>
      <c r="F54" s="75"/>
      <c r="G54" s="75"/>
      <c r="H54" s="46"/>
      <c r="I54" s="47"/>
      <c r="J54" s="47"/>
      <c r="K54" s="47"/>
    </row>
    <row r="55" spans="1:11" s="43" customFormat="1" ht="13.5" customHeight="1">
      <c r="A55" s="96" t="s">
        <v>79</v>
      </c>
      <c r="B55" s="96"/>
      <c r="C55" s="96"/>
      <c r="D55" s="96"/>
      <c r="E55" s="96"/>
      <c r="F55" s="96"/>
      <c r="G55" s="96"/>
      <c r="H55" s="46"/>
      <c r="I55" s="47"/>
      <c r="J55" s="47"/>
      <c r="K55" s="47"/>
    </row>
    <row r="56" spans="1:11" s="43" customFormat="1" ht="14.25" customHeight="1">
      <c r="A56" s="97"/>
      <c r="B56" s="97"/>
      <c r="C56" s="97"/>
      <c r="D56" s="97"/>
      <c r="E56" s="97"/>
      <c r="F56" s="97"/>
      <c r="G56" s="97"/>
      <c r="H56" s="46"/>
      <c r="I56" s="47"/>
      <c r="J56" s="47"/>
      <c r="K56" s="47"/>
    </row>
    <row r="57" spans="1:11" s="43" customFormat="1" ht="23.25" customHeight="1">
      <c r="A57" s="98" t="s">
        <v>80</v>
      </c>
      <c r="B57" s="98" t="s">
        <v>81</v>
      </c>
      <c r="C57" s="98"/>
      <c r="D57" s="98"/>
      <c r="E57" s="98"/>
      <c r="F57" s="98" t="s">
        <v>82</v>
      </c>
      <c r="G57" s="98" t="s">
        <v>74</v>
      </c>
      <c r="H57" s="46"/>
      <c r="I57" s="47"/>
      <c r="J57" s="47"/>
      <c r="K57" s="47"/>
    </row>
    <row r="58" spans="1:11" s="43" customFormat="1" ht="13.5" customHeight="1">
      <c r="A58" s="99" t="s">
        <v>41</v>
      </c>
      <c r="B58" s="100" t="s">
        <v>83</v>
      </c>
      <c r="C58" s="100"/>
      <c r="D58" s="100"/>
      <c r="E58" s="100"/>
      <c r="F58" s="101">
        <v>0.0833</v>
      </c>
      <c r="G58" s="102">
        <v>0</v>
      </c>
      <c r="H58" s="46"/>
      <c r="I58" s="47"/>
      <c r="J58" s="47"/>
      <c r="K58" s="47"/>
    </row>
    <row r="59" spans="1:11" s="43" customFormat="1" ht="13.5" customHeight="1">
      <c r="A59" s="99" t="s">
        <v>44</v>
      </c>
      <c r="B59" s="100" t="s">
        <v>84</v>
      </c>
      <c r="C59" s="100"/>
      <c r="D59" s="100"/>
      <c r="E59" s="100"/>
      <c r="F59" s="103">
        <v>0.0833</v>
      </c>
      <c r="G59" s="102">
        <v>0</v>
      </c>
      <c r="H59" s="46"/>
      <c r="I59" s="47"/>
      <c r="J59" s="47"/>
      <c r="K59" s="47"/>
    </row>
    <row r="60" spans="1:11" s="43" customFormat="1" ht="13.5" customHeight="1">
      <c r="A60" s="56" t="s">
        <v>47</v>
      </c>
      <c r="B60" s="104" t="s">
        <v>85</v>
      </c>
      <c r="C60" s="104"/>
      <c r="D60" s="104"/>
      <c r="E60" s="104"/>
      <c r="F60" s="103">
        <v>0.0278</v>
      </c>
      <c r="G60" s="102">
        <v>0</v>
      </c>
      <c r="H60" s="46"/>
      <c r="I60" s="47"/>
      <c r="J60" s="47"/>
      <c r="K60" s="47"/>
    </row>
    <row r="61" spans="1:11" s="43" customFormat="1" ht="13.5" customHeight="1">
      <c r="A61" s="63" t="s">
        <v>76</v>
      </c>
      <c r="B61" s="63"/>
      <c r="C61" s="63"/>
      <c r="D61" s="63"/>
      <c r="E61" s="63"/>
      <c r="F61" s="105">
        <f>F58+F59+F60</f>
        <v>0.1944</v>
      </c>
      <c r="G61" s="106">
        <f>G58+G59+G60</f>
        <v>0</v>
      </c>
      <c r="H61" s="46"/>
      <c r="I61" s="47"/>
      <c r="J61" s="47"/>
      <c r="K61" s="47"/>
    </row>
    <row r="62" spans="1:11" s="43" customFormat="1" ht="13.5" customHeight="1">
      <c r="A62" s="108"/>
      <c r="B62" s="108"/>
      <c r="C62" s="108"/>
      <c r="D62" s="108"/>
      <c r="E62" s="108"/>
      <c r="F62" s="108"/>
      <c r="G62" s="108"/>
      <c r="H62" s="46"/>
      <c r="I62" s="47"/>
      <c r="J62" s="47"/>
      <c r="K62" s="47"/>
    </row>
    <row r="63" spans="1:11" s="43" customFormat="1" ht="14.25" customHeight="1">
      <c r="A63" s="109" t="s">
        <v>88</v>
      </c>
      <c r="B63" s="109"/>
      <c r="C63" s="109"/>
      <c r="D63" s="109"/>
      <c r="E63" s="109"/>
      <c r="F63" s="109"/>
      <c r="G63" s="109"/>
      <c r="H63" s="46"/>
      <c r="I63" s="47"/>
      <c r="J63" s="47"/>
      <c r="K63" s="47"/>
    </row>
    <row r="64" spans="1:11" s="43" customFormat="1" ht="9.75" customHeight="1">
      <c r="A64" s="109"/>
      <c r="B64" s="109"/>
      <c r="C64" s="109"/>
      <c r="D64" s="109"/>
      <c r="E64" s="109"/>
      <c r="F64" s="109"/>
      <c r="G64" s="109"/>
      <c r="H64" s="46"/>
      <c r="I64" s="47"/>
      <c r="J64" s="47"/>
      <c r="K64" s="47"/>
    </row>
    <row r="65" spans="1:11" s="43" customFormat="1" ht="9.75" customHeight="1">
      <c r="A65" s="109"/>
      <c r="B65" s="109"/>
      <c r="C65" s="109"/>
      <c r="D65" s="109"/>
      <c r="E65" s="109"/>
      <c r="F65" s="109"/>
      <c r="G65" s="109"/>
      <c r="H65" s="46"/>
      <c r="I65" s="47"/>
      <c r="J65" s="47"/>
      <c r="K65" s="47"/>
    </row>
    <row r="66" spans="1:11" s="43" customFormat="1" ht="14.25" customHeight="1">
      <c r="A66" s="110" t="s">
        <v>89</v>
      </c>
      <c r="B66" s="110"/>
      <c r="C66" s="110"/>
      <c r="D66" s="110"/>
      <c r="E66" s="110"/>
      <c r="F66" s="110"/>
      <c r="G66" s="111">
        <f>F49+G61</f>
        <v>20.378636363636364</v>
      </c>
      <c r="H66" s="46"/>
      <c r="I66" s="47"/>
      <c r="J66" s="47"/>
      <c r="K66" s="47"/>
    </row>
    <row r="67" spans="1:11" s="43" customFormat="1" ht="14.25" customHeight="1">
      <c r="A67" s="83"/>
      <c r="B67" s="75"/>
      <c r="C67" s="75"/>
      <c r="D67" s="75"/>
      <c r="E67" s="75"/>
      <c r="F67" s="75"/>
      <c r="G67" s="75"/>
      <c r="H67" s="46"/>
      <c r="I67" s="47"/>
      <c r="J67" s="47"/>
      <c r="K67" s="47"/>
    </row>
    <row r="68" spans="1:11" s="43" customFormat="1" ht="13.5" customHeight="1">
      <c r="A68" s="112" t="s">
        <v>90</v>
      </c>
      <c r="B68" s="113" t="s">
        <v>91</v>
      </c>
      <c r="C68" s="113"/>
      <c r="D68" s="113"/>
      <c r="E68" s="113"/>
      <c r="F68" s="113" t="s">
        <v>92</v>
      </c>
      <c r="G68" s="113" t="s">
        <v>74</v>
      </c>
      <c r="H68" s="46"/>
      <c r="I68" s="47"/>
      <c r="J68" s="47"/>
      <c r="K68" s="47"/>
    </row>
    <row r="69" spans="1:11" s="43" customFormat="1" ht="13.5" customHeight="1">
      <c r="A69" s="114" t="s">
        <v>41</v>
      </c>
      <c r="B69" s="115" t="s">
        <v>93</v>
      </c>
      <c r="C69" s="115"/>
      <c r="D69" s="115"/>
      <c r="E69" s="115"/>
      <c r="F69" s="116">
        <v>0.2</v>
      </c>
      <c r="G69" s="117">
        <f>G66*F69</f>
        <v>4.075727272727273</v>
      </c>
      <c r="H69" s="46"/>
      <c r="I69" s="47"/>
      <c r="J69" s="47"/>
      <c r="K69" s="47"/>
    </row>
    <row r="70" spans="1:11" s="43" customFormat="1" ht="13.5" customHeight="1">
      <c r="A70" s="114" t="s">
        <v>44</v>
      </c>
      <c r="B70" s="115" t="s">
        <v>94</v>
      </c>
      <c r="C70" s="115"/>
      <c r="D70" s="115"/>
      <c r="E70" s="115"/>
      <c r="F70" s="116">
        <v>0.025</v>
      </c>
      <c r="G70" s="117">
        <f>G66*F70</f>
        <v>0.5094659090909092</v>
      </c>
      <c r="H70" s="46"/>
      <c r="I70" s="47"/>
      <c r="J70" s="47"/>
      <c r="K70" s="47"/>
    </row>
    <row r="71" spans="1:11" s="43" customFormat="1" ht="13.5" customHeight="1">
      <c r="A71" s="114" t="s">
        <v>47</v>
      </c>
      <c r="B71" s="115" t="s">
        <v>95</v>
      </c>
      <c r="C71" s="115"/>
      <c r="D71" s="115"/>
      <c r="E71" s="115"/>
      <c r="F71" s="116">
        <v>0.03</v>
      </c>
      <c r="G71" s="117">
        <f>G66*F71</f>
        <v>0.6113590909090909</v>
      </c>
      <c r="H71" s="46"/>
      <c r="I71" s="47"/>
      <c r="J71" s="47"/>
      <c r="K71" s="47"/>
    </row>
    <row r="72" spans="1:11" s="43" customFormat="1" ht="13.5" customHeight="1">
      <c r="A72" s="114" t="s">
        <v>50</v>
      </c>
      <c r="B72" s="115" t="s">
        <v>96</v>
      </c>
      <c r="C72" s="115"/>
      <c r="D72" s="115"/>
      <c r="E72" s="115"/>
      <c r="F72" s="116">
        <v>0.015</v>
      </c>
      <c r="G72" s="117">
        <f>G66*F72</f>
        <v>0.30567954545454545</v>
      </c>
      <c r="H72" s="46"/>
      <c r="I72" s="47"/>
      <c r="J72" s="47"/>
      <c r="K72" s="47"/>
    </row>
    <row r="73" spans="1:11" s="43" customFormat="1" ht="13.5" customHeight="1">
      <c r="A73" s="114" t="s">
        <v>97</v>
      </c>
      <c r="B73" s="115" t="s">
        <v>98</v>
      </c>
      <c r="C73" s="115"/>
      <c r="D73" s="115"/>
      <c r="E73" s="115"/>
      <c r="F73" s="116">
        <v>0.01</v>
      </c>
      <c r="G73" s="117">
        <f>G66*F73</f>
        <v>0.20378636363636365</v>
      </c>
      <c r="H73" s="46"/>
      <c r="I73" s="47"/>
      <c r="J73" s="47"/>
      <c r="K73" s="47"/>
    </row>
    <row r="74" spans="1:11" s="43" customFormat="1" ht="13.5" customHeight="1">
      <c r="A74" s="114" t="s">
        <v>99</v>
      </c>
      <c r="B74" s="115" t="s">
        <v>100</v>
      </c>
      <c r="C74" s="115"/>
      <c r="D74" s="115"/>
      <c r="E74" s="115"/>
      <c r="F74" s="116">
        <v>0.006</v>
      </c>
      <c r="G74" s="117">
        <f>G66*F74</f>
        <v>0.12227181818181819</v>
      </c>
      <c r="H74" s="46"/>
      <c r="I74" s="47"/>
      <c r="J74" s="47"/>
      <c r="K74" s="47"/>
    </row>
    <row r="75" spans="1:11" s="43" customFormat="1" ht="13.5" customHeight="1">
      <c r="A75" s="114" t="s">
        <v>101</v>
      </c>
      <c r="B75" s="78" t="s">
        <v>102</v>
      </c>
      <c r="C75" s="78"/>
      <c r="D75" s="78"/>
      <c r="E75" s="78"/>
      <c r="F75" s="116">
        <v>0.002</v>
      </c>
      <c r="G75" s="117">
        <f>G66*F75</f>
        <v>0.040757272727272725</v>
      </c>
      <c r="H75" s="46"/>
      <c r="I75" s="47"/>
      <c r="J75" s="47"/>
      <c r="K75" s="47"/>
    </row>
    <row r="76" spans="1:11" s="43" customFormat="1" ht="13.5" customHeight="1">
      <c r="A76" s="114" t="s">
        <v>103</v>
      </c>
      <c r="B76" s="78" t="s">
        <v>104</v>
      </c>
      <c r="C76" s="78"/>
      <c r="D76" s="78"/>
      <c r="E76" s="78"/>
      <c r="F76" s="116">
        <v>0.08</v>
      </c>
      <c r="G76" s="117">
        <f>G66*F76</f>
        <v>1.6302909090909092</v>
      </c>
      <c r="H76" s="46"/>
      <c r="I76" s="47"/>
      <c r="J76" s="47"/>
      <c r="K76" s="47"/>
    </row>
    <row r="77" spans="1:11" s="43" customFormat="1" ht="14.25" customHeight="1">
      <c r="A77" s="112" t="s">
        <v>76</v>
      </c>
      <c r="B77" s="112"/>
      <c r="C77" s="112"/>
      <c r="D77" s="112"/>
      <c r="E77" s="112"/>
      <c r="F77" s="118">
        <v>0.368</v>
      </c>
      <c r="G77" s="119">
        <f>G66*F77</f>
        <v>7.499338181818182</v>
      </c>
      <c r="H77" s="46"/>
      <c r="I77" s="47"/>
      <c r="J77" s="47"/>
      <c r="K77" s="47"/>
    </row>
    <row r="78" spans="1:11" s="43" customFormat="1" ht="13.5" customHeight="1">
      <c r="A78" s="55"/>
      <c r="B78" s="75"/>
      <c r="C78" s="75"/>
      <c r="D78" s="75"/>
      <c r="E78" s="75"/>
      <c r="F78" s="75"/>
      <c r="G78" s="75"/>
      <c r="H78" s="46"/>
      <c r="I78" s="47"/>
      <c r="J78" s="47"/>
      <c r="K78" s="47"/>
    </row>
    <row r="79" spans="1:11" s="43" customFormat="1" ht="14.25" customHeight="1">
      <c r="A79" s="120" t="s">
        <v>105</v>
      </c>
      <c r="B79" s="120"/>
      <c r="C79" s="120"/>
      <c r="D79" s="120"/>
      <c r="E79" s="120"/>
      <c r="F79" s="120"/>
      <c r="G79" s="120"/>
      <c r="H79" s="46"/>
      <c r="I79" s="47"/>
      <c r="J79" s="47"/>
      <c r="K79" s="47"/>
    </row>
    <row r="80" spans="1:11" s="43" customFormat="1" ht="13.5" customHeight="1">
      <c r="A80" s="120"/>
      <c r="B80" s="120"/>
      <c r="C80" s="120"/>
      <c r="D80" s="120"/>
      <c r="E80" s="120"/>
      <c r="F80" s="120"/>
      <c r="G80" s="120"/>
      <c r="H80" s="46"/>
      <c r="I80" s="47"/>
      <c r="J80" s="47"/>
      <c r="K80" s="47"/>
    </row>
    <row r="81" spans="1:11" s="43" customFormat="1" ht="14.25" customHeight="1">
      <c r="A81" s="120" t="s">
        <v>106</v>
      </c>
      <c r="B81" s="120"/>
      <c r="C81" s="120"/>
      <c r="D81" s="120"/>
      <c r="E81" s="120"/>
      <c r="F81" s="120"/>
      <c r="G81" s="120"/>
      <c r="H81" s="46"/>
      <c r="I81" s="47"/>
      <c r="J81" s="47"/>
      <c r="K81" s="47"/>
    </row>
    <row r="82" spans="1:11" s="43" customFormat="1" ht="13.5" customHeight="1">
      <c r="A82" s="120"/>
      <c r="B82" s="120"/>
      <c r="C82" s="120"/>
      <c r="D82" s="120"/>
      <c r="E82" s="120"/>
      <c r="F82" s="120"/>
      <c r="G82" s="120"/>
      <c r="H82" s="46"/>
      <c r="I82" s="47"/>
      <c r="J82" s="47"/>
      <c r="K82" s="47"/>
    </row>
    <row r="83" spans="1:64" ht="36.75" customHeight="1">
      <c r="A83" s="121" t="s">
        <v>107</v>
      </c>
      <c r="B83" s="121"/>
      <c r="C83" s="121"/>
      <c r="D83" s="121"/>
      <c r="E83" s="121"/>
      <c r="F83" s="121"/>
      <c r="G83" s="121"/>
      <c r="H83" s="18"/>
      <c r="I83" s="18"/>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row>
    <row r="84" spans="1:11" s="43" customFormat="1" ht="18.75" customHeight="1">
      <c r="A84" s="120" t="s">
        <v>108</v>
      </c>
      <c r="B84" s="120"/>
      <c r="C84" s="120"/>
      <c r="D84" s="120"/>
      <c r="E84" s="120"/>
      <c r="F84" s="120"/>
      <c r="G84" s="120"/>
      <c r="H84" s="46"/>
      <c r="I84" s="47"/>
      <c r="J84" s="47"/>
      <c r="K84" s="47"/>
    </row>
    <row r="85" spans="1:11" s="43" customFormat="1" ht="14.25" customHeight="1">
      <c r="A85" s="70"/>
      <c r="B85" s="70"/>
      <c r="C85" s="70"/>
      <c r="D85" s="70"/>
      <c r="E85" s="70"/>
      <c r="F85" s="70"/>
      <c r="G85" s="70"/>
      <c r="H85" s="46"/>
      <c r="I85" s="47"/>
      <c r="J85" s="47"/>
      <c r="K85" s="47"/>
    </row>
    <row r="86" spans="1:11" s="43" customFormat="1" ht="14.25" customHeight="1">
      <c r="A86" s="122" t="s">
        <v>109</v>
      </c>
      <c r="B86" s="122"/>
      <c r="C86" s="122"/>
      <c r="D86" s="122"/>
      <c r="E86" s="122"/>
      <c r="F86" s="122"/>
      <c r="G86" s="122"/>
      <c r="H86" s="46"/>
      <c r="I86" s="47"/>
      <c r="J86" s="47"/>
      <c r="K86" s="47"/>
    </row>
    <row r="87" spans="1:11" s="43" customFormat="1" ht="13.5" customHeight="1">
      <c r="A87" s="55"/>
      <c r="B87" s="75"/>
      <c r="C87" s="75"/>
      <c r="D87" s="75"/>
      <c r="E87" s="75"/>
      <c r="F87" s="75"/>
      <c r="G87" s="75"/>
      <c r="H87" s="46"/>
      <c r="I87" s="47"/>
      <c r="J87" s="47"/>
      <c r="K87" s="47"/>
    </row>
    <row r="88" spans="1:11" s="43" customFormat="1" ht="14.25" customHeight="1">
      <c r="A88" s="123" t="s">
        <v>110</v>
      </c>
      <c r="B88" s="123" t="s">
        <v>111</v>
      </c>
      <c r="C88" s="123"/>
      <c r="D88" s="123"/>
      <c r="E88" s="123"/>
      <c r="F88" s="124" t="s">
        <v>74</v>
      </c>
      <c r="G88" s="124"/>
      <c r="H88" s="46"/>
      <c r="I88" s="47"/>
      <c r="J88" s="47"/>
      <c r="K88" s="47"/>
    </row>
    <row r="89" spans="1:11" s="43" customFormat="1" ht="14.25" customHeight="1">
      <c r="A89" s="125" t="s">
        <v>41</v>
      </c>
      <c r="B89" s="126" t="s">
        <v>112</v>
      </c>
      <c r="C89" s="126"/>
      <c r="D89" s="126"/>
      <c r="E89" s="126"/>
      <c r="F89" s="131">
        <v>0</v>
      </c>
      <c r="G89" s="131"/>
      <c r="H89" s="46"/>
      <c r="I89" s="47"/>
      <c r="J89" s="47"/>
      <c r="K89" s="47"/>
    </row>
    <row r="90" spans="1:11" s="43" customFormat="1" ht="13.5" customHeight="1">
      <c r="A90" s="125" t="s">
        <v>44</v>
      </c>
      <c r="B90" s="126" t="s">
        <v>405</v>
      </c>
      <c r="C90" s="126"/>
      <c r="D90" s="126"/>
      <c r="E90" s="126"/>
      <c r="F90" s="131">
        <v>0</v>
      </c>
      <c r="G90" s="131"/>
      <c r="H90" s="46"/>
      <c r="I90" s="47"/>
      <c r="J90" s="47"/>
      <c r="K90" s="47"/>
    </row>
    <row r="91" spans="1:11" s="43" customFormat="1" ht="13.5" customHeight="1">
      <c r="A91" s="129" t="s">
        <v>47</v>
      </c>
      <c r="B91" s="130" t="s">
        <v>221</v>
      </c>
      <c r="C91" s="130"/>
      <c r="D91" s="130"/>
      <c r="E91" s="130"/>
      <c r="F91" s="131">
        <v>0</v>
      </c>
      <c r="G91" s="131"/>
      <c r="H91" s="46"/>
      <c r="I91" s="47"/>
      <c r="J91" s="47"/>
      <c r="K91" s="47"/>
    </row>
    <row r="92" spans="1:11" s="43" customFormat="1" ht="15.75" customHeight="1">
      <c r="A92" s="125" t="s">
        <v>50</v>
      </c>
      <c r="B92" s="213" t="s">
        <v>406</v>
      </c>
      <c r="C92" s="213"/>
      <c r="D92" s="213"/>
      <c r="E92" s="213"/>
      <c r="F92" s="131">
        <v>0</v>
      </c>
      <c r="G92" s="131"/>
      <c r="H92" s="46"/>
      <c r="I92" s="47"/>
      <c r="J92" s="47"/>
      <c r="K92" s="47"/>
    </row>
    <row r="93" spans="1:11" s="43" customFormat="1" ht="27.75" customHeight="1">
      <c r="A93" s="118" t="s">
        <v>76</v>
      </c>
      <c r="B93" s="118"/>
      <c r="C93" s="118"/>
      <c r="D93" s="118"/>
      <c r="E93" s="118"/>
      <c r="F93" s="119">
        <f>SUM(F89:F92)</f>
        <v>0</v>
      </c>
      <c r="G93" s="119"/>
      <c r="H93" s="46"/>
      <c r="I93" s="47"/>
      <c r="J93" s="47"/>
      <c r="K93" s="47"/>
    </row>
    <row r="94" spans="1:11" s="43" customFormat="1" ht="13.5" customHeight="1">
      <c r="A94" s="47"/>
      <c r="B94" s="132"/>
      <c r="C94" s="132"/>
      <c r="D94" s="132"/>
      <c r="E94" s="132"/>
      <c r="F94" s="132"/>
      <c r="G94" s="132"/>
      <c r="H94" s="46"/>
      <c r="I94" s="47"/>
      <c r="J94" s="47"/>
      <c r="K94" s="47"/>
    </row>
    <row r="95" spans="1:11" ht="14.25" customHeight="1">
      <c r="A95" s="69" t="s">
        <v>119</v>
      </c>
      <c r="B95" s="69"/>
      <c r="C95" s="69"/>
      <c r="D95" s="69"/>
      <c r="E95" s="69"/>
      <c r="F95" s="69"/>
      <c r="G95" s="69"/>
      <c r="H95" s="46"/>
      <c r="I95" s="47"/>
      <c r="J95" s="47"/>
      <c r="K95" s="47"/>
    </row>
    <row r="96" spans="1:11" s="43" customFormat="1" ht="13.5" customHeight="1">
      <c r="A96" s="47"/>
      <c r="B96" s="47"/>
      <c r="C96" s="47"/>
      <c r="D96" s="47"/>
      <c r="E96" s="47"/>
      <c r="F96" s="47"/>
      <c r="G96" s="47"/>
      <c r="H96" s="46"/>
      <c r="I96" s="47"/>
      <c r="J96" s="47"/>
      <c r="K96" s="47"/>
    </row>
    <row r="97" spans="1:11" s="43" customFormat="1" ht="20.25" customHeight="1">
      <c r="A97" s="112">
        <v>2</v>
      </c>
      <c r="B97" s="134" t="s">
        <v>120</v>
      </c>
      <c r="C97" s="134"/>
      <c r="D97" s="134"/>
      <c r="E97" s="134"/>
      <c r="F97" s="112" t="s">
        <v>74</v>
      </c>
      <c r="G97" s="112"/>
      <c r="H97" s="46"/>
      <c r="I97" s="47"/>
      <c r="J97" s="47"/>
      <c r="K97" s="47"/>
    </row>
    <row r="98" spans="1:11" s="43" customFormat="1" ht="25.5" customHeight="1">
      <c r="A98" s="114" t="s">
        <v>80</v>
      </c>
      <c r="B98" s="78" t="s">
        <v>81</v>
      </c>
      <c r="C98" s="78"/>
      <c r="D98" s="78"/>
      <c r="E98" s="78"/>
      <c r="F98" s="131">
        <f>G61</f>
        <v>0</v>
      </c>
      <c r="G98" s="131"/>
      <c r="H98" s="46"/>
      <c r="I98" s="47"/>
      <c r="J98" s="47"/>
      <c r="K98" s="47"/>
    </row>
    <row r="99" spans="1:11" s="43" customFormat="1" ht="13.5" customHeight="1">
      <c r="A99" s="114" t="s">
        <v>90</v>
      </c>
      <c r="B99" s="78" t="s">
        <v>91</v>
      </c>
      <c r="C99" s="78"/>
      <c r="D99" s="78"/>
      <c r="E99" s="78"/>
      <c r="F99" s="135">
        <f>G77</f>
        <v>7.499338181818182</v>
      </c>
      <c r="G99" s="135"/>
      <c r="H99" s="46"/>
      <c r="I99" s="47"/>
      <c r="J99" s="47"/>
      <c r="K99" s="47"/>
    </row>
    <row r="100" spans="1:11" s="43" customFormat="1" ht="13.5" customHeight="1">
      <c r="A100" s="114" t="s">
        <v>110</v>
      </c>
      <c r="B100" s="78" t="s">
        <v>111</v>
      </c>
      <c r="C100" s="78"/>
      <c r="D100" s="78"/>
      <c r="E100" s="78"/>
      <c r="F100" s="131">
        <f>F93</f>
        <v>0</v>
      </c>
      <c r="G100" s="131"/>
      <c r="H100" s="46"/>
      <c r="I100" s="47"/>
      <c r="J100" s="47"/>
      <c r="K100" s="47"/>
    </row>
    <row r="101" spans="1:11" s="43" customFormat="1" ht="14.25" customHeight="1">
      <c r="A101" s="134" t="s">
        <v>76</v>
      </c>
      <c r="B101" s="134"/>
      <c r="C101" s="134"/>
      <c r="D101" s="134"/>
      <c r="E101" s="134"/>
      <c r="F101" s="136">
        <f>F98+F99+F100</f>
        <v>7.499338181818182</v>
      </c>
      <c r="G101" s="136"/>
      <c r="H101" s="46"/>
      <c r="I101" s="47"/>
      <c r="J101" s="47"/>
      <c r="K101" s="47"/>
    </row>
    <row r="102" spans="1:11" s="43" customFormat="1" ht="14.25" customHeight="1">
      <c r="A102" s="75"/>
      <c r="B102" s="75"/>
      <c r="C102" s="75"/>
      <c r="D102" s="75"/>
      <c r="E102" s="75"/>
      <c r="F102" s="75"/>
      <c r="G102" s="75"/>
      <c r="H102" s="46"/>
      <c r="I102" s="47"/>
      <c r="J102" s="47"/>
      <c r="K102" s="47"/>
    </row>
    <row r="103" spans="1:11" s="43" customFormat="1" ht="14.25" customHeight="1">
      <c r="A103" s="95" t="s">
        <v>121</v>
      </c>
      <c r="B103" s="95"/>
      <c r="C103" s="95"/>
      <c r="D103" s="95"/>
      <c r="E103" s="95"/>
      <c r="F103" s="95"/>
      <c r="G103" s="95"/>
      <c r="H103" s="46"/>
      <c r="I103" s="47"/>
      <c r="J103" s="47"/>
      <c r="K103" s="47"/>
    </row>
    <row r="104" spans="1:9" s="43" customFormat="1" ht="13.5" customHeight="1">
      <c r="A104" s="47"/>
      <c r="B104" s="75"/>
      <c r="C104" s="75"/>
      <c r="D104" s="75"/>
      <c r="E104" s="75"/>
      <c r="F104" s="75"/>
      <c r="G104" s="75"/>
      <c r="H104" s="46"/>
      <c r="I104" s="47"/>
    </row>
    <row r="105" spans="1:9" s="43" customFormat="1" ht="13.5" customHeight="1">
      <c r="A105" s="98">
        <v>3</v>
      </c>
      <c r="B105" s="98" t="s">
        <v>122</v>
      </c>
      <c r="C105" s="98"/>
      <c r="D105" s="98"/>
      <c r="E105" s="98"/>
      <c r="F105" s="98" t="s">
        <v>82</v>
      </c>
      <c r="G105" s="98" t="s">
        <v>74</v>
      </c>
      <c r="H105" s="46"/>
      <c r="I105" s="47"/>
    </row>
    <row r="106" spans="1:9" s="43" customFormat="1" ht="14.25" customHeight="1">
      <c r="A106" s="99" t="s">
        <v>41</v>
      </c>
      <c r="B106" s="137" t="s">
        <v>123</v>
      </c>
      <c r="C106" s="137"/>
      <c r="D106" s="137"/>
      <c r="E106" s="137"/>
      <c r="F106" s="138">
        <v>0.0042</v>
      </c>
      <c r="G106" s="102">
        <v>0</v>
      </c>
      <c r="H106" s="46"/>
      <c r="I106" s="47"/>
    </row>
    <row r="107" spans="1:9" s="43" customFormat="1" ht="14.25" customHeight="1">
      <c r="A107" s="56" t="s">
        <v>44</v>
      </c>
      <c r="B107" s="137" t="s">
        <v>124</v>
      </c>
      <c r="C107" s="137"/>
      <c r="D107" s="137"/>
      <c r="E107" s="137"/>
      <c r="F107" s="140">
        <f>0.08*F106</f>
        <v>0.000336</v>
      </c>
      <c r="G107" s="102">
        <v>0</v>
      </c>
      <c r="H107" s="46"/>
      <c r="I107" s="47"/>
    </row>
    <row r="108" spans="1:9" s="43" customFormat="1" ht="26.25" customHeight="1">
      <c r="A108" s="56" t="s">
        <v>47</v>
      </c>
      <c r="B108" s="137" t="s">
        <v>125</v>
      </c>
      <c r="C108" s="137"/>
      <c r="D108" s="137"/>
      <c r="E108" s="137"/>
      <c r="F108" s="140">
        <v>0.04</v>
      </c>
      <c r="G108" s="102">
        <v>0</v>
      </c>
      <c r="H108" s="46"/>
      <c r="I108" s="47"/>
    </row>
    <row r="109" spans="1:9" s="43" customFormat="1" ht="14.25" customHeight="1">
      <c r="A109" s="56" t="s">
        <v>50</v>
      </c>
      <c r="B109" s="137" t="s">
        <v>126</v>
      </c>
      <c r="C109" s="137"/>
      <c r="D109" s="137"/>
      <c r="E109" s="137"/>
      <c r="F109" s="140">
        <v>0.0194</v>
      </c>
      <c r="G109" s="102">
        <v>0</v>
      </c>
      <c r="H109" s="46"/>
      <c r="I109" s="47"/>
    </row>
    <row r="110" spans="1:9" s="43" customFormat="1" ht="24.75" customHeight="1">
      <c r="A110" s="56" t="s">
        <v>97</v>
      </c>
      <c r="B110" s="137" t="s">
        <v>127</v>
      </c>
      <c r="C110" s="137"/>
      <c r="D110" s="137"/>
      <c r="E110" s="137"/>
      <c r="F110" s="140">
        <f>F109*F77</f>
        <v>0.0071392</v>
      </c>
      <c r="G110" s="102">
        <v>0</v>
      </c>
      <c r="H110" s="46"/>
      <c r="I110" s="47"/>
    </row>
    <row r="111" spans="1:9" s="43" customFormat="1" ht="13.5" customHeight="1">
      <c r="A111" s="141"/>
      <c r="B111" s="123" t="s">
        <v>128</v>
      </c>
      <c r="C111" s="123"/>
      <c r="D111" s="123"/>
      <c r="E111" s="123"/>
      <c r="F111" s="142">
        <f>SUM(F106:F110)</f>
        <v>0.0710752</v>
      </c>
      <c r="G111" s="143">
        <f>SUM(G106:G110)</f>
        <v>0</v>
      </c>
      <c r="H111" s="46"/>
      <c r="I111" s="47"/>
    </row>
    <row r="112" spans="1:9" s="43" customFormat="1" ht="15" customHeight="1">
      <c r="A112" s="149"/>
      <c r="B112" s="145"/>
      <c r="C112" s="145"/>
      <c r="D112" s="145"/>
      <c r="E112" s="145"/>
      <c r="F112" s="146"/>
      <c r="G112" s="148"/>
      <c r="H112" s="46"/>
      <c r="I112" s="47"/>
    </row>
    <row r="113" spans="1:11" s="43" customFormat="1" ht="15.75" customHeight="1">
      <c r="A113" s="95" t="s">
        <v>132</v>
      </c>
      <c r="B113" s="95"/>
      <c r="C113" s="95"/>
      <c r="D113" s="95"/>
      <c r="E113" s="95"/>
      <c r="F113" s="95"/>
      <c r="G113" s="95"/>
      <c r="H113" s="46"/>
      <c r="I113" s="151"/>
      <c r="J113" s="152"/>
      <c r="K113" s="47"/>
    </row>
    <row r="114" spans="1:11" s="43" customFormat="1" ht="14.25" customHeight="1">
      <c r="A114" s="153"/>
      <c r="B114" s="153"/>
      <c r="C114" s="153"/>
      <c r="D114" s="153"/>
      <c r="E114" s="153"/>
      <c r="F114" s="153"/>
      <c r="G114" s="153"/>
      <c r="H114" s="46"/>
      <c r="I114" s="47"/>
      <c r="J114" s="47"/>
      <c r="K114" s="47"/>
    </row>
    <row r="115" spans="1:11" s="43" customFormat="1" ht="13.5" customHeight="1">
      <c r="A115" s="110" t="s">
        <v>134</v>
      </c>
      <c r="B115" s="110"/>
      <c r="C115" s="110"/>
      <c r="D115" s="110"/>
      <c r="E115" s="110"/>
      <c r="F115" s="110"/>
      <c r="G115" s="154">
        <f>(F49+F101+G111)</f>
        <v>27.877974545454546</v>
      </c>
      <c r="H115" s="46"/>
      <c r="I115" s="47"/>
      <c r="J115" s="47"/>
      <c r="K115" s="47"/>
    </row>
    <row r="116" spans="1:11" s="43" customFormat="1" ht="14.25" customHeight="1">
      <c r="A116" s="153"/>
      <c r="B116" s="153"/>
      <c r="C116" s="153"/>
      <c r="D116" s="153"/>
      <c r="E116" s="153"/>
      <c r="F116" s="153"/>
      <c r="G116" s="155"/>
      <c r="H116" s="46"/>
      <c r="I116" s="47"/>
      <c r="J116" s="47"/>
      <c r="K116" s="47"/>
    </row>
    <row r="117" spans="1:11" s="43" customFormat="1" ht="15.75" customHeight="1">
      <c r="A117" s="122" t="s">
        <v>135</v>
      </c>
      <c r="B117" s="122"/>
      <c r="C117" s="122"/>
      <c r="D117" s="122"/>
      <c r="E117" s="122"/>
      <c r="F117" s="122"/>
      <c r="G117" s="122"/>
      <c r="H117" s="46"/>
      <c r="I117" s="47"/>
      <c r="J117" s="47"/>
      <c r="K117" s="47"/>
    </row>
    <row r="118" spans="1:11" s="43" customFormat="1" ht="14.25" customHeight="1">
      <c r="A118" s="153"/>
      <c r="B118" s="153"/>
      <c r="C118" s="153"/>
      <c r="D118" s="153"/>
      <c r="E118" s="153"/>
      <c r="F118" s="153"/>
      <c r="G118" s="153"/>
      <c r="H118" s="46"/>
      <c r="I118" s="47"/>
      <c r="J118" s="47"/>
      <c r="K118" s="47"/>
    </row>
    <row r="119" spans="1:11" s="43" customFormat="1" ht="25.5" customHeight="1">
      <c r="A119" s="98" t="s">
        <v>136</v>
      </c>
      <c r="B119" s="98" t="s">
        <v>137</v>
      </c>
      <c r="C119" s="98"/>
      <c r="D119" s="98"/>
      <c r="E119" s="98"/>
      <c r="F119" s="156" t="s">
        <v>138</v>
      </c>
      <c r="G119" s="98" t="s">
        <v>74</v>
      </c>
      <c r="H119" s="46"/>
      <c r="I119" s="47"/>
      <c r="J119" s="47"/>
      <c r="K119" s="47"/>
    </row>
    <row r="120" spans="1:11" s="43" customFormat="1" ht="13.5" customHeight="1">
      <c r="A120" s="56" t="s">
        <v>41</v>
      </c>
      <c r="B120" s="137" t="s">
        <v>139</v>
      </c>
      <c r="C120" s="137"/>
      <c r="D120" s="137"/>
      <c r="E120" s="137"/>
      <c r="F120" s="157">
        <v>0.0833</v>
      </c>
      <c r="G120" s="102">
        <v>0</v>
      </c>
      <c r="H120" s="46"/>
      <c r="I120" s="159"/>
      <c r="J120" s="47"/>
      <c r="K120" s="47"/>
    </row>
    <row r="121" spans="1:11" s="43" customFormat="1" ht="13.5" customHeight="1">
      <c r="A121" s="125" t="s">
        <v>44</v>
      </c>
      <c r="B121" s="160" t="s">
        <v>137</v>
      </c>
      <c r="C121" s="160"/>
      <c r="D121" s="160"/>
      <c r="E121" s="160"/>
      <c r="F121" s="103">
        <v>0.0222</v>
      </c>
      <c r="G121" s="102">
        <v>0</v>
      </c>
      <c r="H121" s="46"/>
      <c r="I121" s="161"/>
      <c r="J121" s="47"/>
      <c r="K121" s="47"/>
    </row>
    <row r="122" spans="1:11" s="43" customFormat="1" ht="13.5" customHeight="1">
      <c r="A122" s="125" t="s">
        <v>47</v>
      </c>
      <c r="B122" s="100" t="s">
        <v>140</v>
      </c>
      <c r="C122" s="100"/>
      <c r="D122" s="100"/>
      <c r="E122" s="100"/>
      <c r="F122" s="103">
        <v>0.0004</v>
      </c>
      <c r="G122" s="102">
        <v>0</v>
      </c>
      <c r="H122" s="46"/>
      <c r="I122" s="47"/>
      <c r="J122" s="47"/>
      <c r="K122" s="47"/>
    </row>
    <row r="123" spans="1:11" s="43" customFormat="1" ht="13.5" customHeight="1">
      <c r="A123" s="125" t="s">
        <v>50</v>
      </c>
      <c r="B123" s="100" t="s">
        <v>141</v>
      </c>
      <c r="C123" s="100"/>
      <c r="D123" s="100"/>
      <c r="E123" s="100"/>
      <c r="F123" s="103">
        <v>0.0002</v>
      </c>
      <c r="G123" s="102">
        <v>0</v>
      </c>
      <c r="H123" s="46"/>
      <c r="I123" s="47"/>
      <c r="J123" s="47"/>
      <c r="K123" s="47"/>
    </row>
    <row r="124" spans="1:11" s="43" customFormat="1" ht="13.5" customHeight="1">
      <c r="A124" s="125" t="s">
        <v>97</v>
      </c>
      <c r="B124" s="100" t="s">
        <v>142</v>
      </c>
      <c r="C124" s="100"/>
      <c r="D124" s="100"/>
      <c r="E124" s="100"/>
      <c r="F124" s="103">
        <v>0.0014</v>
      </c>
      <c r="G124" s="102">
        <v>0</v>
      </c>
      <c r="H124" s="46"/>
      <c r="I124" s="47"/>
      <c r="J124" s="47"/>
      <c r="K124" s="47"/>
    </row>
    <row r="125" spans="1:11" s="43" customFormat="1" ht="13.5" customHeight="1">
      <c r="A125" s="162" t="s">
        <v>99</v>
      </c>
      <c r="B125" s="100" t="s">
        <v>143</v>
      </c>
      <c r="C125" s="100"/>
      <c r="D125" s="100"/>
      <c r="E125" s="100"/>
      <c r="F125" s="163">
        <v>0.0166</v>
      </c>
      <c r="G125" s="102">
        <v>0</v>
      </c>
      <c r="H125" s="46"/>
      <c r="I125" s="47"/>
      <c r="J125" s="47"/>
      <c r="K125" s="47"/>
    </row>
    <row r="126" spans="1:11" s="43" customFormat="1" ht="13.5" customHeight="1">
      <c r="A126" s="141"/>
      <c r="B126" s="123" t="s">
        <v>128</v>
      </c>
      <c r="C126" s="123"/>
      <c r="D126" s="123"/>
      <c r="E126" s="123"/>
      <c r="F126" s="142">
        <f>SUM(F120:F125)</f>
        <v>0.1241</v>
      </c>
      <c r="G126" s="143">
        <f>SUM(G120:G125)</f>
        <v>0</v>
      </c>
      <c r="H126" s="46"/>
      <c r="I126" s="47"/>
      <c r="J126" s="47"/>
      <c r="K126" s="47"/>
    </row>
    <row r="127" spans="1:11" s="43" customFormat="1" ht="13.5" customHeight="1">
      <c r="A127" s="165"/>
      <c r="B127" s="47"/>
      <c r="C127" s="47"/>
      <c r="D127" s="47"/>
      <c r="E127" s="47"/>
      <c r="F127" s="47"/>
      <c r="G127" s="47"/>
      <c r="H127" s="46"/>
      <c r="I127" s="47"/>
      <c r="J127" s="47"/>
      <c r="K127" s="47"/>
    </row>
    <row r="128" spans="1:11" s="43" customFormat="1" ht="15.75" customHeight="1">
      <c r="A128" s="122" t="s">
        <v>151</v>
      </c>
      <c r="B128" s="122"/>
      <c r="C128" s="122"/>
      <c r="D128" s="122"/>
      <c r="E128" s="122"/>
      <c r="F128" s="122"/>
      <c r="G128" s="122"/>
      <c r="H128" s="46"/>
      <c r="I128" s="47"/>
      <c r="J128" s="166"/>
      <c r="K128" s="47"/>
    </row>
    <row r="129" spans="1:11" s="43" customFormat="1" ht="14.25" customHeight="1">
      <c r="A129" s="153"/>
      <c r="B129" s="153"/>
      <c r="C129" s="153"/>
      <c r="D129" s="153"/>
      <c r="E129" s="153"/>
      <c r="F129" s="153"/>
      <c r="G129" s="153"/>
      <c r="H129" s="46"/>
      <c r="I129" s="47"/>
      <c r="J129" s="47"/>
      <c r="K129" s="47"/>
    </row>
    <row r="130" spans="1:11" s="43" customFormat="1" ht="13.5" customHeight="1">
      <c r="A130" s="98" t="s">
        <v>152</v>
      </c>
      <c r="B130" s="98" t="s">
        <v>153</v>
      </c>
      <c r="C130" s="98"/>
      <c r="D130" s="98"/>
      <c r="E130" s="98"/>
      <c r="F130" s="156" t="s">
        <v>82</v>
      </c>
      <c r="G130" s="98" t="s">
        <v>74</v>
      </c>
      <c r="H130" s="46"/>
      <c r="I130" s="47"/>
      <c r="J130" s="47"/>
      <c r="K130" s="47"/>
    </row>
    <row r="131" spans="1:11" s="43" customFormat="1" ht="14.25" customHeight="1">
      <c r="A131" s="90" t="s">
        <v>41</v>
      </c>
      <c r="B131" s="100" t="s">
        <v>154</v>
      </c>
      <c r="C131" s="100"/>
      <c r="D131" s="100"/>
      <c r="E131" s="100"/>
      <c r="F131" s="101">
        <v>0</v>
      </c>
      <c r="G131" s="288">
        <f>G115*F131</f>
        <v>0</v>
      </c>
      <c r="H131" s="46"/>
      <c r="I131" s="47"/>
      <c r="J131" s="47"/>
      <c r="K131" s="47"/>
    </row>
    <row r="132" spans="1:11" s="43" customFormat="1" ht="13.5" customHeight="1">
      <c r="A132" s="63" t="s">
        <v>155</v>
      </c>
      <c r="B132" s="63"/>
      <c r="C132" s="63"/>
      <c r="D132" s="63"/>
      <c r="E132" s="63"/>
      <c r="F132" s="142">
        <v>0</v>
      </c>
      <c r="G132" s="289">
        <f>G131</f>
        <v>0</v>
      </c>
      <c r="H132" s="46"/>
      <c r="I132" s="47"/>
      <c r="J132" s="47"/>
      <c r="K132" s="47"/>
    </row>
    <row r="133" spans="1:11" s="43" customFormat="1" ht="14.25" customHeight="1">
      <c r="A133" s="168"/>
      <c r="B133" s="54"/>
      <c r="C133" s="54"/>
      <c r="D133" s="54"/>
      <c r="E133" s="54"/>
      <c r="F133" s="169"/>
      <c r="G133" s="170"/>
      <c r="H133" s="46"/>
      <c r="I133" s="47"/>
      <c r="J133" s="47"/>
      <c r="K133" s="47"/>
    </row>
    <row r="134" spans="1:11" s="43" customFormat="1" ht="13.5" customHeight="1">
      <c r="A134" s="69" t="s">
        <v>157</v>
      </c>
      <c r="B134" s="69"/>
      <c r="C134" s="69"/>
      <c r="D134" s="69"/>
      <c r="E134" s="69"/>
      <c r="F134" s="69"/>
      <c r="G134" s="69"/>
      <c r="H134" s="46"/>
      <c r="I134" s="47"/>
      <c r="J134" s="47"/>
      <c r="K134" s="47"/>
    </row>
    <row r="135" spans="1:11" s="43" customFormat="1" ht="14.25" customHeight="1">
      <c r="A135" s="171"/>
      <c r="B135" s="171"/>
      <c r="C135" s="171"/>
      <c r="D135" s="171"/>
      <c r="E135" s="171"/>
      <c r="F135" s="171"/>
      <c r="G135" s="171"/>
      <c r="H135" s="46"/>
      <c r="I135" s="47"/>
      <c r="J135" s="47"/>
      <c r="K135" s="47"/>
    </row>
    <row r="136" spans="1:11" s="43" customFormat="1" ht="14.25" customHeight="1">
      <c r="A136" s="98">
        <v>4</v>
      </c>
      <c r="B136" s="172" t="s">
        <v>158</v>
      </c>
      <c r="C136" s="172"/>
      <c r="D136" s="172"/>
      <c r="E136" s="172"/>
      <c r="F136" s="63"/>
      <c r="G136" s="98" t="s">
        <v>74</v>
      </c>
      <c r="H136" s="46"/>
      <c r="I136" s="47"/>
      <c r="J136" s="47"/>
      <c r="K136" s="47"/>
    </row>
    <row r="137" spans="1:11" s="43" customFormat="1" ht="13.5" customHeight="1">
      <c r="A137" s="90" t="s">
        <v>136</v>
      </c>
      <c r="B137" s="100" t="s">
        <v>137</v>
      </c>
      <c r="C137" s="100"/>
      <c r="D137" s="100"/>
      <c r="E137" s="100"/>
      <c r="F137" s="101">
        <f>F126</f>
        <v>0.1241</v>
      </c>
      <c r="G137" s="102">
        <f>G126</f>
        <v>0</v>
      </c>
      <c r="H137" s="46"/>
      <c r="I137" s="47"/>
      <c r="J137" s="47"/>
      <c r="K137" s="47"/>
    </row>
    <row r="138" spans="1:11" s="43" customFormat="1" ht="13.5" customHeight="1">
      <c r="A138" s="125" t="s">
        <v>152</v>
      </c>
      <c r="B138" s="100" t="s">
        <v>153</v>
      </c>
      <c r="C138" s="100"/>
      <c r="D138" s="100"/>
      <c r="E138" s="100"/>
      <c r="F138" s="103">
        <f>F132</f>
        <v>0</v>
      </c>
      <c r="G138" s="102">
        <f>G132</f>
        <v>0</v>
      </c>
      <c r="H138" s="46"/>
      <c r="I138" s="47"/>
      <c r="J138" s="47"/>
      <c r="K138" s="47"/>
    </row>
    <row r="139" spans="1:11" s="43" customFormat="1" ht="13.5" customHeight="1">
      <c r="A139" s="141"/>
      <c r="B139" s="123" t="s">
        <v>128</v>
      </c>
      <c r="C139" s="123"/>
      <c r="D139" s="123"/>
      <c r="E139" s="123"/>
      <c r="F139" s="142">
        <f>F137</f>
        <v>0.1241</v>
      </c>
      <c r="G139" s="143">
        <f>G137+G138</f>
        <v>0</v>
      </c>
      <c r="H139" s="46"/>
      <c r="I139" s="47"/>
      <c r="J139" s="47"/>
      <c r="K139" s="47"/>
    </row>
    <row r="140" spans="1:11" ht="14.25" customHeight="1">
      <c r="A140" s="47"/>
      <c r="B140" s="47"/>
      <c r="C140" s="47"/>
      <c r="D140" s="47"/>
      <c r="E140" s="47"/>
      <c r="F140" s="47"/>
      <c r="G140" s="47"/>
      <c r="H140" s="46"/>
      <c r="I140" s="47"/>
      <c r="J140" s="47"/>
      <c r="K140" s="47"/>
    </row>
    <row r="141" spans="1:11" s="43" customFormat="1" ht="15.75" customHeight="1">
      <c r="A141" s="95" t="s">
        <v>159</v>
      </c>
      <c r="B141" s="95"/>
      <c r="C141" s="95"/>
      <c r="D141" s="95"/>
      <c r="E141" s="95"/>
      <c r="F141" s="95"/>
      <c r="G141" s="95"/>
      <c r="H141" s="46"/>
      <c r="I141" s="47"/>
      <c r="J141" s="47"/>
      <c r="K141" s="47"/>
    </row>
    <row r="142" spans="1:11" ht="14.25" customHeight="1">
      <c r="A142" s="47"/>
      <c r="B142" s="47"/>
      <c r="C142" s="47"/>
      <c r="D142" s="47"/>
      <c r="E142" s="47"/>
      <c r="F142" s="47"/>
      <c r="G142" s="47"/>
      <c r="H142" s="46"/>
      <c r="I142" s="47"/>
      <c r="J142" s="47"/>
      <c r="K142" s="47"/>
    </row>
    <row r="143" spans="1:11" s="43" customFormat="1" ht="13.5" customHeight="1">
      <c r="A143" s="63">
        <v>5</v>
      </c>
      <c r="B143" s="63" t="s">
        <v>160</v>
      </c>
      <c r="C143" s="63"/>
      <c r="D143" s="63"/>
      <c r="E143" s="63"/>
      <c r="F143" s="63" t="s">
        <v>74</v>
      </c>
      <c r="G143" s="63"/>
      <c r="H143" s="46"/>
      <c r="I143" s="47"/>
      <c r="J143" s="47"/>
      <c r="K143" s="47"/>
    </row>
    <row r="144" spans="1:11" s="43" customFormat="1" ht="13.5" customHeight="1">
      <c r="A144" s="56" t="s">
        <v>41</v>
      </c>
      <c r="B144" s="137" t="s">
        <v>161</v>
      </c>
      <c r="C144" s="137"/>
      <c r="D144" s="137"/>
      <c r="E144" s="137"/>
      <c r="F144" s="131">
        <v>0</v>
      </c>
      <c r="G144" s="131"/>
      <c r="H144" s="46"/>
      <c r="I144" s="47"/>
      <c r="J144" s="47"/>
      <c r="K144" s="47"/>
    </row>
    <row r="145" spans="1:11" s="43" customFormat="1" ht="13.5" customHeight="1">
      <c r="A145" s="56" t="s">
        <v>44</v>
      </c>
      <c r="B145" s="137" t="s">
        <v>162</v>
      </c>
      <c r="C145" s="137"/>
      <c r="D145" s="137"/>
      <c r="E145" s="137"/>
      <c r="F145" s="131">
        <v>0</v>
      </c>
      <c r="G145" s="131"/>
      <c r="H145" s="46"/>
      <c r="I145" s="47"/>
      <c r="J145" s="47"/>
      <c r="K145" s="47"/>
    </row>
    <row r="146" spans="1:11" s="43" customFormat="1" ht="13.5" customHeight="1">
      <c r="A146" s="56" t="s">
        <v>47</v>
      </c>
      <c r="B146" s="137" t="s">
        <v>163</v>
      </c>
      <c r="C146" s="137"/>
      <c r="D146" s="137"/>
      <c r="E146" s="137"/>
      <c r="F146" s="131">
        <v>0</v>
      </c>
      <c r="G146" s="131"/>
      <c r="H146" s="46"/>
      <c r="I146" s="47"/>
      <c r="J146" s="47"/>
      <c r="K146" s="47"/>
    </row>
    <row r="147" spans="1:11" s="43" customFormat="1" ht="13.5" customHeight="1">
      <c r="A147" s="56" t="s">
        <v>50</v>
      </c>
      <c r="B147" s="137" t="s">
        <v>164</v>
      </c>
      <c r="C147" s="137"/>
      <c r="D147" s="137"/>
      <c r="E147" s="137"/>
      <c r="F147" s="131">
        <v>0</v>
      </c>
      <c r="G147" s="131"/>
      <c r="H147" s="46"/>
      <c r="I147" s="47"/>
      <c r="J147" s="47"/>
      <c r="K147" s="47"/>
    </row>
    <row r="148" spans="1:11" s="43" customFormat="1" ht="13.5" customHeight="1">
      <c r="A148" s="175"/>
      <c r="B148" s="63" t="s">
        <v>76</v>
      </c>
      <c r="C148" s="63"/>
      <c r="D148" s="63"/>
      <c r="E148" s="63"/>
      <c r="F148" s="176">
        <f>SUM(F144:F147)</f>
        <v>0</v>
      </c>
      <c r="G148" s="176"/>
      <c r="H148" s="46"/>
      <c r="I148" s="47"/>
      <c r="J148" s="47"/>
      <c r="K148" s="47"/>
    </row>
    <row r="149" spans="1:11" ht="14.25" customHeight="1">
      <c r="A149" s="47"/>
      <c r="B149" s="47"/>
      <c r="C149" s="47"/>
      <c r="D149" s="47"/>
      <c r="E149" s="47"/>
      <c r="F149" s="47"/>
      <c r="G149" s="47"/>
      <c r="H149" s="46"/>
      <c r="I149" s="47"/>
      <c r="J149" s="47"/>
      <c r="K149" s="47"/>
    </row>
    <row r="150" spans="1:11" s="43" customFormat="1" ht="13.5" customHeight="1">
      <c r="A150" s="120" t="s">
        <v>165</v>
      </c>
      <c r="B150" s="120"/>
      <c r="C150" s="120"/>
      <c r="D150" s="120"/>
      <c r="E150" s="120"/>
      <c r="F150" s="120"/>
      <c r="G150" s="120"/>
      <c r="H150" s="46"/>
      <c r="I150" s="47"/>
      <c r="J150" s="47"/>
      <c r="K150" s="47"/>
    </row>
    <row r="151" spans="1:11" s="43" customFormat="1" ht="14.25" customHeight="1">
      <c r="A151" s="84"/>
      <c r="B151" s="47"/>
      <c r="C151" s="47"/>
      <c r="D151" s="47"/>
      <c r="E151" s="47"/>
      <c r="F151" s="47"/>
      <c r="G151" s="47"/>
      <c r="H151" s="46"/>
      <c r="I151" s="47"/>
      <c r="J151" s="47"/>
      <c r="K151" s="47"/>
    </row>
    <row r="152" spans="1:11" s="43" customFormat="1" ht="15.75" customHeight="1">
      <c r="A152" s="177" t="s">
        <v>166</v>
      </c>
      <c r="B152" s="177"/>
      <c r="C152" s="177"/>
      <c r="D152" s="177"/>
      <c r="E152" s="177"/>
      <c r="F152" s="177"/>
      <c r="G152" s="177"/>
      <c r="H152" s="46"/>
      <c r="I152" s="47"/>
      <c r="J152" s="47"/>
      <c r="K152" s="47"/>
    </row>
    <row r="153" spans="1:11" s="43" customFormat="1" ht="14.25" customHeight="1">
      <c r="A153" s="178"/>
      <c r="B153" s="178"/>
      <c r="C153" s="178"/>
      <c r="D153" s="178"/>
      <c r="E153" s="178"/>
      <c r="F153" s="178"/>
      <c r="G153" s="178"/>
      <c r="H153" s="46"/>
      <c r="I153" s="47"/>
      <c r="J153" s="47"/>
      <c r="K153" s="47"/>
    </row>
    <row r="154" spans="1:11" s="43" customFormat="1" ht="13.5" customHeight="1">
      <c r="A154" s="110" t="s">
        <v>167</v>
      </c>
      <c r="B154" s="110"/>
      <c r="C154" s="110"/>
      <c r="D154" s="110"/>
      <c r="E154" s="110"/>
      <c r="F154" s="110"/>
      <c r="G154" s="179">
        <f>F49+F101+G111+G139+F148</f>
        <v>27.877974545454546</v>
      </c>
      <c r="H154" s="46"/>
      <c r="I154" s="47"/>
      <c r="J154" s="47"/>
      <c r="K154" s="47"/>
    </row>
    <row r="155" spans="1:11" s="43" customFormat="1" ht="14.25" customHeight="1">
      <c r="A155" s="47"/>
      <c r="B155" s="53"/>
      <c r="C155" s="53"/>
      <c r="D155" s="53"/>
      <c r="E155" s="53"/>
      <c r="F155" s="53"/>
      <c r="G155" s="180">
        <f>G154+G157</f>
        <v>28.71431378181818</v>
      </c>
      <c r="H155" s="46"/>
      <c r="I155" s="47"/>
      <c r="J155" s="47"/>
      <c r="K155" s="47"/>
    </row>
    <row r="156" spans="1:11" s="43" customFormat="1" ht="13.5" customHeight="1">
      <c r="A156" s="93">
        <v>6</v>
      </c>
      <c r="B156" s="181" t="s">
        <v>168</v>
      </c>
      <c r="C156" s="181"/>
      <c r="D156" s="181"/>
      <c r="E156" s="181"/>
      <c r="F156" s="181" t="s">
        <v>82</v>
      </c>
      <c r="G156" s="182" t="s">
        <v>74</v>
      </c>
      <c r="H156" s="46"/>
      <c r="I156" s="47"/>
      <c r="J156" s="47"/>
      <c r="K156" s="47"/>
    </row>
    <row r="157" spans="1:11" s="43" customFormat="1" ht="13.5" customHeight="1">
      <c r="A157" s="183" t="s">
        <v>41</v>
      </c>
      <c r="B157" s="184" t="s">
        <v>169</v>
      </c>
      <c r="C157" s="184"/>
      <c r="D157" s="184"/>
      <c r="E157" s="184"/>
      <c r="F157" s="185">
        <v>0.03</v>
      </c>
      <c r="G157" s="186">
        <f>G154*F157</f>
        <v>0.8363392363636364</v>
      </c>
      <c r="H157" s="46"/>
      <c r="I157" s="47"/>
      <c r="J157" s="47"/>
      <c r="K157" s="47"/>
    </row>
    <row r="158" spans="1:11" s="43" customFormat="1" ht="13.5" customHeight="1">
      <c r="A158" s="187" t="s">
        <v>44</v>
      </c>
      <c r="B158" s="78" t="s">
        <v>170</v>
      </c>
      <c r="C158" s="78"/>
      <c r="D158" s="78"/>
      <c r="E158" s="78"/>
      <c r="F158" s="188">
        <v>0.08599</v>
      </c>
      <c r="G158" s="189">
        <f>(G154+G157)*F158</f>
        <v>2.4691438420985454</v>
      </c>
      <c r="H158" s="190"/>
      <c r="I158" s="47"/>
      <c r="J158" s="47"/>
      <c r="K158" s="47"/>
    </row>
    <row r="159" spans="1:11" s="43" customFormat="1" ht="13.5" customHeight="1">
      <c r="A159" s="187" t="s">
        <v>47</v>
      </c>
      <c r="B159" s="78" t="s">
        <v>171</v>
      </c>
      <c r="C159" s="78"/>
      <c r="D159" s="78"/>
      <c r="E159" s="78"/>
      <c r="F159" s="188"/>
      <c r="G159" s="189"/>
      <c r="H159" s="46"/>
      <c r="I159" s="46"/>
      <c r="J159" s="47"/>
      <c r="K159" s="47"/>
    </row>
    <row r="160" spans="1:11" s="43" customFormat="1" ht="13.5" customHeight="1">
      <c r="A160" s="187"/>
      <c r="B160" s="78" t="s">
        <v>172</v>
      </c>
      <c r="C160" s="78"/>
      <c r="D160" s="78"/>
      <c r="E160" s="78"/>
      <c r="F160" s="188">
        <v>0.076</v>
      </c>
      <c r="G160" s="189">
        <f aca="true" t="shared" si="0" ref="G160:G162">SUM($G$154,$G$157,$G$158)/0.8575*F160</f>
        <v>2.763781666959383</v>
      </c>
      <c r="H160" s="46"/>
      <c r="I160" s="47"/>
      <c r="J160" s="47"/>
      <c r="K160" s="47"/>
    </row>
    <row r="161" spans="1:11" s="43" customFormat="1" ht="13.5" customHeight="1">
      <c r="A161" s="187"/>
      <c r="B161" s="78" t="s">
        <v>173</v>
      </c>
      <c r="C161" s="78"/>
      <c r="D161" s="78"/>
      <c r="E161" s="78"/>
      <c r="F161" s="188">
        <v>0.0165</v>
      </c>
      <c r="G161" s="189">
        <f t="shared" si="0"/>
        <v>0.6000315461161819</v>
      </c>
      <c r="H161" s="46"/>
      <c r="I161" s="47"/>
      <c r="J161" s="47"/>
      <c r="K161" s="47"/>
    </row>
    <row r="162" spans="1:11" s="43" customFormat="1" ht="13.5" customHeight="1">
      <c r="A162" s="187"/>
      <c r="B162" s="78" t="s">
        <v>174</v>
      </c>
      <c r="C162" s="78"/>
      <c r="D162" s="78"/>
      <c r="E162" s="78"/>
      <c r="F162" s="188">
        <v>0.05</v>
      </c>
      <c r="G162" s="189">
        <f t="shared" si="0"/>
        <v>1.8182774124732786</v>
      </c>
      <c r="H162" s="46"/>
      <c r="I162" s="47"/>
      <c r="J162" s="47"/>
      <c r="K162" s="47"/>
    </row>
    <row r="163" spans="1:11" s="43" customFormat="1" ht="13.5" customHeight="1">
      <c r="A163" s="191"/>
      <c r="B163" s="192" t="s">
        <v>76</v>
      </c>
      <c r="C163" s="192"/>
      <c r="D163" s="192"/>
      <c r="E163" s="192"/>
      <c r="F163" s="193">
        <f>SUM(F157:F162)</f>
        <v>0.25849</v>
      </c>
      <c r="G163" s="94">
        <f>SUM(G157:G162)</f>
        <v>8.487573704011025</v>
      </c>
      <c r="H163" s="46"/>
      <c r="I163" s="47"/>
      <c r="J163" s="47"/>
      <c r="K163" s="47"/>
    </row>
    <row r="164" spans="1:11" ht="14.25" customHeight="1">
      <c r="A164" s="47"/>
      <c r="B164" s="47"/>
      <c r="C164" s="47"/>
      <c r="D164" s="47"/>
      <c r="E164" s="47"/>
      <c r="F164" s="47"/>
      <c r="G164" s="47"/>
      <c r="H164" s="46"/>
      <c r="I164" s="47"/>
      <c r="J164" s="47"/>
      <c r="K164" s="47"/>
    </row>
    <row r="165" spans="1:11" s="43" customFormat="1" ht="14.25" customHeight="1">
      <c r="A165" s="73" t="s">
        <v>175</v>
      </c>
      <c r="B165" s="73"/>
      <c r="C165" s="73"/>
      <c r="D165" s="73"/>
      <c r="E165" s="73"/>
      <c r="F165" s="73"/>
      <c r="G165" s="73"/>
      <c r="H165" s="46"/>
      <c r="I165" s="47"/>
      <c r="J165" s="47"/>
      <c r="K165" s="47"/>
    </row>
    <row r="166" spans="1:11" s="43" customFormat="1" ht="15.75" customHeight="1">
      <c r="A166" s="73" t="s">
        <v>176</v>
      </c>
      <c r="B166" s="73"/>
      <c r="C166" s="73"/>
      <c r="D166" s="73"/>
      <c r="E166" s="73"/>
      <c r="F166" s="73"/>
      <c r="G166" s="73"/>
      <c r="H166" s="46"/>
      <c r="I166" s="47"/>
      <c r="J166" s="47"/>
      <c r="K166" s="47"/>
    </row>
    <row r="167" spans="1:11" s="43" customFormat="1" ht="14.25" customHeight="1">
      <c r="A167" s="178" t="s">
        <v>177</v>
      </c>
      <c r="B167" s="178"/>
      <c r="C167" s="178"/>
      <c r="D167" s="178"/>
      <c r="E167" s="178"/>
      <c r="F167" s="178"/>
      <c r="G167" s="178"/>
      <c r="H167" s="46"/>
      <c r="I167" s="47"/>
      <c r="J167" s="47"/>
      <c r="K167" s="47"/>
    </row>
    <row r="168" spans="1:11" s="43" customFormat="1" ht="14.25" customHeight="1">
      <c r="A168" s="178" t="s">
        <v>178</v>
      </c>
      <c r="B168" s="178"/>
      <c r="C168" s="178"/>
      <c r="D168" s="178"/>
      <c r="E168" s="178"/>
      <c r="F168" s="178"/>
      <c r="G168" s="178"/>
      <c r="H168" s="46"/>
      <c r="I168" s="47"/>
      <c r="J168" s="47"/>
      <c r="K168" s="47"/>
    </row>
    <row r="169" spans="1:11" s="43" customFormat="1" ht="48.75" customHeight="1">
      <c r="A169" s="194" t="s">
        <v>179</v>
      </c>
      <c r="B169" s="194"/>
      <c r="C169" s="194"/>
      <c r="D169" s="194"/>
      <c r="E169" s="194"/>
      <c r="F169" s="194"/>
      <c r="G169" s="194"/>
      <c r="H169" s="46"/>
      <c r="I169" s="47"/>
      <c r="J169" s="47"/>
      <c r="K169" s="47"/>
    </row>
    <row r="170" spans="1:11" s="43" customFormat="1" ht="56.25" customHeight="1">
      <c r="A170" s="195" t="s">
        <v>180</v>
      </c>
      <c r="B170" s="195"/>
      <c r="C170" s="195"/>
      <c r="D170" s="195"/>
      <c r="E170" s="195"/>
      <c r="F170" s="195"/>
      <c r="G170" s="195"/>
      <c r="H170" s="46"/>
      <c r="I170" s="47"/>
      <c r="J170" s="47"/>
      <c r="K170" s="47"/>
    </row>
    <row r="171" spans="1:11" s="43" customFormat="1" ht="15.75" customHeight="1">
      <c r="A171" s="178"/>
      <c r="B171" s="53"/>
      <c r="C171" s="53"/>
      <c r="D171" s="53"/>
      <c r="E171" s="53"/>
      <c r="F171" s="53"/>
      <c r="G171" s="53"/>
      <c r="H171" s="46"/>
      <c r="I171" s="47"/>
      <c r="J171" s="47"/>
      <c r="K171" s="47"/>
    </row>
    <row r="172" spans="1:11" s="43" customFormat="1" ht="13.5" customHeight="1">
      <c r="A172" s="69" t="s">
        <v>181</v>
      </c>
      <c r="B172" s="69"/>
      <c r="C172" s="69"/>
      <c r="D172" s="69"/>
      <c r="E172" s="69"/>
      <c r="F172" s="69"/>
      <c r="G172" s="69"/>
      <c r="H172" s="46"/>
      <c r="I172" s="47"/>
      <c r="J172" s="47"/>
      <c r="K172" s="47"/>
    </row>
    <row r="173" spans="1:11" s="43" customFormat="1" ht="14.25" customHeight="1">
      <c r="A173" s="75"/>
      <c r="B173" s="75"/>
      <c r="C173" s="75"/>
      <c r="D173" s="75"/>
      <c r="E173" s="75"/>
      <c r="F173" s="75"/>
      <c r="G173" s="75"/>
      <c r="H173" s="46"/>
      <c r="I173" s="47"/>
      <c r="J173" s="47"/>
      <c r="K173" s="47"/>
    </row>
    <row r="174" spans="1:11" s="43" customFormat="1" ht="24.75" customHeight="1">
      <c r="A174" s="196"/>
      <c r="B174" s="134" t="s">
        <v>182</v>
      </c>
      <c r="C174" s="134"/>
      <c r="D174" s="134"/>
      <c r="E174" s="134"/>
      <c r="F174" s="134" t="s">
        <v>183</v>
      </c>
      <c r="G174" s="134"/>
      <c r="H174" s="46"/>
      <c r="I174" s="47"/>
      <c r="J174" s="47"/>
      <c r="K174" s="47"/>
    </row>
    <row r="175" spans="1:11" s="43" customFormat="1" ht="18.75" customHeight="1">
      <c r="A175" s="77" t="s">
        <v>41</v>
      </c>
      <c r="B175" s="78" t="s">
        <v>184</v>
      </c>
      <c r="C175" s="78"/>
      <c r="D175" s="78"/>
      <c r="E175" s="78"/>
      <c r="F175" s="81">
        <f>F49</f>
        <v>20.378636363636364</v>
      </c>
      <c r="G175" s="81"/>
      <c r="H175" s="46"/>
      <c r="I175" s="47"/>
      <c r="J175" s="47"/>
      <c r="K175" s="47"/>
    </row>
    <row r="176" spans="1:11" s="43" customFormat="1" ht="24" customHeight="1">
      <c r="A176" s="77" t="s">
        <v>44</v>
      </c>
      <c r="B176" s="78" t="s">
        <v>185</v>
      </c>
      <c r="C176" s="78"/>
      <c r="D176" s="78"/>
      <c r="E176" s="78"/>
      <c r="F176" s="81">
        <f>F101</f>
        <v>7.499338181818182</v>
      </c>
      <c r="G176" s="81"/>
      <c r="H176" s="46"/>
      <c r="I176" s="47"/>
      <c r="J176" s="47"/>
      <c r="K176" s="47"/>
    </row>
    <row r="177" spans="1:11" s="43" customFormat="1" ht="13.5" customHeight="1">
      <c r="A177" s="77" t="s">
        <v>47</v>
      </c>
      <c r="B177" s="78" t="s">
        <v>186</v>
      </c>
      <c r="C177" s="78"/>
      <c r="D177" s="78"/>
      <c r="E177" s="78"/>
      <c r="F177" s="81">
        <f>G111</f>
        <v>0</v>
      </c>
      <c r="G177" s="81"/>
      <c r="H177" s="46"/>
      <c r="I177" s="47"/>
      <c r="J177" s="47"/>
      <c r="K177" s="47"/>
    </row>
    <row r="178" spans="1:11" s="43" customFormat="1" ht="24" customHeight="1">
      <c r="A178" s="77" t="s">
        <v>50</v>
      </c>
      <c r="B178" s="78" t="s">
        <v>187</v>
      </c>
      <c r="C178" s="78"/>
      <c r="D178" s="78"/>
      <c r="E178" s="78"/>
      <c r="F178" s="81">
        <f>G139</f>
        <v>0</v>
      </c>
      <c r="G178" s="81"/>
      <c r="H178" s="46"/>
      <c r="I178" s="47"/>
      <c r="J178" s="47"/>
      <c r="K178" s="47"/>
    </row>
    <row r="179" spans="1:11" s="43" customFormat="1" ht="13.5" customHeight="1">
      <c r="A179" s="77" t="s">
        <v>97</v>
      </c>
      <c r="B179" s="78" t="s">
        <v>188</v>
      </c>
      <c r="C179" s="78"/>
      <c r="D179" s="78"/>
      <c r="E179" s="78"/>
      <c r="F179" s="81">
        <f>F148</f>
        <v>0</v>
      </c>
      <c r="G179" s="81"/>
      <c r="H179" s="46"/>
      <c r="I179" s="47"/>
      <c r="J179" s="47"/>
      <c r="K179" s="47"/>
    </row>
    <row r="180" spans="1:11" s="43" customFormat="1" ht="13.5" customHeight="1">
      <c r="A180" s="197" t="s">
        <v>189</v>
      </c>
      <c r="B180" s="197"/>
      <c r="C180" s="197"/>
      <c r="D180" s="197"/>
      <c r="E180" s="197"/>
      <c r="F180" s="154">
        <f>F175+F176+F177+F178+F179</f>
        <v>27.877974545454546</v>
      </c>
      <c r="G180" s="154"/>
      <c r="H180" s="46"/>
      <c r="I180" s="47"/>
      <c r="J180" s="47"/>
      <c r="K180" s="47"/>
    </row>
    <row r="181" spans="1:11" s="43" customFormat="1" ht="13.5" customHeight="1">
      <c r="A181" s="77" t="s">
        <v>99</v>
      </c>
      <c r="B181" s="78" t="s">
        <v>190</v>
      </c>
      <c r="C181" s="78"/>
      <c r="D181" s="78"/>
      <c r="E181" s="78"/>
      <c r="F181" s="81">
        <f>G163</f>
        <v>8.487573704011025</v>
      </c>
      <c r="G181" s="81"/>
      <c r="H181" s="46"/>
      <c r="I181" s="47"/>
      <c r="J181" s="47"/>
      <c r="K181" s="47"/>
    </row>
    <row r="182" spans="1:11" s="43" customFormat="1" ht="13.5" customHeight="1">
      <c r="A182" s="64" t="s">
        <v>191</v>
      </c>
      <c r="B182" s="64"/>
      <c r="C182" s="64"/>
      <c r="D182" s="64"/>
      <c r="E182" s="64"/>
      <c r="F182" s="198">
        <f>F180+F181</f>
        <v>36.36554824946557</v>
      </c>
      <c r="G182" s="198"/>
      <c r="H182" s="199"/>
      <c r="I182" s="47"/>
      <c r="J182" s="47"/>
      <c r="K182" s="47"/>
    </row>
    <row r="183" spans="1:11" s="43" customFormat="1" ht="14.25" customHeight="1">
      <c r="A183" s="200"/>
      <c r="B183" s="200"/>
      <c r="C183" s="200"/>
      <c r="D183" s="200"/>
      <c r="E183" s="200"/>
      <c r="F183" s="200"/>
      <c r="G183" s="200"/>
      <c r="H183" s="46"/>
      <c r="I183" s="47"/>
      <c r="J183" s="47"/>
      <c r="K183" s="47"/>
    </row>
    <row r="184" spans="1:11" s="43" customFormat="1" ht="13.5" customHeight="1">
      <c r="A184" s="69" t="s">
        <v>192</v>
      </c>
      <c r="B184" s="69"/>
      <c r="C184" s="69"/>
      <c r="D184" s="69"/>
      <c r="E184" s="69"/>
      <c r="F184" s="69"/>
      <c r="G184" s="69"/>
      <c r="H184" s="46"/>
      <c r="I184" s="47"/>
      <c r="J184" s="47"/>
      <c r="K184" s="47"/>
    </row>
    <row r="185" spans="1:11" ht="14.25" customHeight="1">
      <c r="A185" s="47"/>
      <c r="B185" s="47"/>
      <c r="C185" s="47"/>
      <c r="D185" s="47"/>
      <c r="E185" s="47"/>
      <c r="F185" s="47"/>
      <c r="G185" s="47"/>
      <c r="H185" s="46"/>
      <c r="I185" s="47"/>
      <c r="J185" s="47"/>
      <c r="K185" s="47"/>
    </row>
    <row r="186" spans="1:11" s="43" customFormat="1" ht="36" customHeight="1">
      <c r="A186" s="271" t="s">
        <v>193</v>
      </c>
      <c r="B186" s="271"/>
      <c r="C186" s="271" t="s">
        <v>418</v>
      </c>
      <c r="D186" s="271" t="s">
        <v>419</v>
      </c>
      <c r="E186" s="271" t="s">
        <v>420</v>
      </c>
      <c r="F186" s="271" t="s">
        <v>197</v>
      </c>
      <c r="G186" s="271" t="s">
        <v>421</v>
      </c>
      <c r="H186" s="46"/>
      <c r="I186" s="47"/>
      <c r="J186" s="47"/>
      <c r="K186" s="47"/>
    </row>
    <row r="187" spans="1:11" s="43" customFormat="1" ht="24.75" customHeight="1">
      <c r="A187" s="272" t="s">
        <v>199</v>
      </c>
      <c r="B187" s="273" t="s">
        <v>428</v>
      </c>
      <c r="C187" s="274">
        <v>36.37</v>
      </c>
      <c r="D187" s="272">
        <v>51</v>
      </c>
      <c r="E187" s="274">
        <f>C187*D187</f>
        <v>1854.87</v>
      </c>
      <c r="F187" s="272">
        <v>2</v>
      </c>
      <c r="G187" s="275">
        <f>E187*F187</f>
        <v>3709.74</v>
      </c>
      <c r="H187" s="46"/>
      <c r="I187" s="47"/>
      <c r="J187" s="47"/>
      <c r="K187" s="47"/>
    </row>
    <row r="188" spans="1:11" s="43" customFormat="1" ht="13.5" customHeight="1">
      <c r="A188" s="271" t="s">
        <v>411</v>
      </c>
      <c r="B188" s="271"/>
      <c r="C188" s="271"/>
      <c r="D188" s="271"/>
      <c r="E188" s="271"/>
      <c r="F188" s="271"/>
      <c r="G188" s="275">
        <f>SUM(G187)</f>
        <v>3709.74</v>
      </c>
      <c r="H188" s="46"/>
      <c r="I188" s="47"/>
      <c r="J188" s="47"/>
      <c r="K188" s="47"/>
    </row>
    <row r="189" spans="1:11" ht="14.25" customHeight="1">
      <c r="A189" s="277"/>
      <c r="B189" s="277"/>
      <c r="C189" s="277"/>
      <c r="D189" s="277"/>
      <c r="E189" s="277"/>
      <c r="F189" s="277"/>
      <c r="G189" s="277"/>
      <c r="H189" s="46"/>
      <c r="I189" s="47"/>
      <c r="J189" s="47"/>
      <c r="K189" s="47"/>
    </row>
    <row r="190" spans="1:11" s="43" customFormat="1" ht="15.75" customHeight="1">
      <c r="A190" s="69" t="s">
        <v>201</v>
      </c>
      <c r="B190" s="69"/>
      <c r="C190" s="69"/>
      <c r="D190" s="69"/>
      <c r="E190" s="69"/>
      <c r="F190" s="69"/>
      <c r="G190" s="69"/>
      <c r="H190" s="46"/>
      <c r="I190" s="47"/>
      <c r="J190" s="47"/>
      <c r="K190" s="47"/>
    </row>
    <row r="191" spans="1:11" ht="15.75" customHeight="1">
      <c r="A191" s="277"/>
      <c r="B191" s="277"/>
      <c r="C191" s="277"/>
      <c r="D191" s="277"/>
      <c r="E191" s="277"/>
      <c r="F191" s="277"/>
      <c r="G191" s="277"/>
      <c r="H191" s="46"/>
      <c r="I191" s="47"/>
      <c r="J191" s="47"/>
      <c r="K191" s="47"/>
    </row>
    <row r="192" spans="1:11" s="43" customFormat="1" ht="13.5" customHeight="1">
      <c r="A192" s="272"/>
      <c r="B192" s="271" t="s">
        <v>202</v>
      </c>
      <c r="C192" s="271"/>
      <c r="D192" s="271"/>
      <c r="E192" s="271"/>
      <c r="F192" s="271"/>
      <c r="G192" s="271"/>
      <c r="H192" s="46"/>
      <c r="I192" s="47"/>
      <c r="J192" s="47"/>
      <c r="K192" s="47"/>
    </row>
    <row r="193" spans="1:11" s="43" customFormat="1" ht="13.5" customHeight="1">
      <c r="A193" s="272"/>
      <c r="B193" s="278" t="s">
        <v>203</v>
      </c>
      <c r="C193" s="278"/>
      <c r="D193" s="278"/>
      <c r="E193" s="278"/>
      <c r="F193" s="271" t="s">
        <v>204</v>
      </c>
      <c r="G193" s="271"/>
      <c r="H193" s="46"/>
      <c r="I193" s="47"/>
      <c r="J193" s="47"/>
      <c r="K193" s="47"/>
    </row>
    <row r="194" spans="1:11" s="43" customFormat="1" ht="14.25" customHeight="1">
      <c r="A194" s="279" t="s">
        <v>41</v>
      </c>
      <c r="B194" s="280" t="s">
        <v>205</v>
      </c>
      <c r="C194" s="280"/>
      <c r="D194" s="280"/>
      <c r="E194" s="280"/>
      <c r="F194" s="281">
        <f>C187</f>
        <v>36.37</v>
      </c>
      <c r="G194" s="281"/>
      <c r="H194" s="46"/>
      <c r="I194" s="47"/>
      <c r="J194" s="47"/>
      <c r="K194" s="47"/>
    </row>
    <row r="195" spans="1:11" s="43" customFormat="1" ht="15.75" customHeight="1">
      <c r="A195" s="272" t="s">
        <v>44</v>
      </c>
      <c r="B195" s="280" t="s">
        <v>423</v>
      </c>
      <c r="C195" s="280"/>
      <c r="D195" s="280"/>
      <c r="E195" s="280"/>
      <c r="F195" s="281">
        <f>E187</f>
        <v>1854.87</v>
      </c>
      <c r="G195" s="281"/>
      <c r="H195" s="46"/>
      <c r="I195" s="47"/>
      <c r="J195" s="47"/>
      <c r="K195" s="47"/>
    </row>
    <row r="196" spans="1:11" s="43" customFormat="1" ht="15.75" customHeight="1">
      <c r="A196" s="272" t="s">
        <v>47</v>
      </c>
      <c r="B196" s="282" t="s">
        <v>412</v>
      </c>
      <c r="C196" s="282"/>
      <c r="D196" s="282"/>
      <c r="E196" s="282"/>
      <c r="F196" s="283">
        <f>G188</f>
        <v>3709.74</v>
      </c>
      <c r="G196" s="283"/>
      <c r="H196" s="46"/>
      <c r="I196" s="47"/>
      <c r="J196" s="47"/>
      <c r="K196" s="47"/>
    </row>
    <row r="197" spans="1:11" ht="14.25" customHeight="1">
      <c r="A197" s="47"/>
      <c r="B197" s="47"/>
      <c r="C197" s="47"/>
      <c r="D197" s="47"/>
      <c r="E197" s="47"/>
      <c r="F197" s="47"/>
      <c r="G197" s="47"/>
      <c r="H197" s="46"/>
      <c r="I197" s="47"/>
      <c r="J197" s="47"/>
      <c r="K197" s="47"/>
    </row>
    <row r="198" spans="1:7" ht="14.25" customHeight="1">
      <c r="A198" s="209" t="s">
        <v>208</v>
      </c>
      <c r="B198" s="209"/>
      <c r="C198" s="209"/>
      <c r="D198" s="209"/>
      <c r="E198" s="209"/>
      <c r="F198" s="209"/>
      <c r="G198" s="209"/>
    </row>
    <row r="200" spans="1:7" ht="48" customHeight="1">
      <c r="A200" s="120" t="s">
        <v>429</v>
      </c>
      <c r="B200" s="120"/>
      <c r="C200" s="120"/>
      <c r="D200" s="120"/>
      <c r="E200" s="120"/>
      <c r="F200" s="120"/>
      <c r="G200" s="120"/>
    </row>
    <row r="201" spans="1:7" ht="14.25" customHeight="1">
      <c r="A201" s="286"/>
      <c r="B201" s="286"/>
      <c r="C201" s="286"/>
      <c r="D201" s="286"/>
      <c r="E201" s="286"/>
      <c r="F201" s="286"/>
      <c r="G201" s="286"/>
    </row>
    <row r="202" spans="1:7" ht="48" customHeight="1">
      <c r="A202" s="290" t="s">
        <v>425</v>
      </c>
      <c r="B202" s="290"/>
      <c r="C202" s="290"/>
      <c r="D202" s="290"/>
      <c r="E202" s="290"/>
      <c r="F202" s="290"/>
      <c r="G202" s="290"/>
    </row>
    <row r="204" spans="1:7" ht="24.75" customHeight="1">
      <c r="A204" s="290" t="s">
        <v>426</v>
      </c>
      <c r="B204" s="290"/>
      <c r="C204" s="290"/>
      <c r="D204" s="290"/>
      <c r="E204" s="290"/>
      <c r="F204" s="290"/>
      <c r="G204" s="290"/>
    </row>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91">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B48:D48"/>
    <mergeCell ref="F48:G48"/>
    <mergeCell ref="A49:E49"/>
    <mergeCell ref="F49:G49"/>
    <mergeCell ref="A50:G51"/>
    <mergeCell ref="A53:G53"/>
    <mergeCell ref="A55:G55"/>
    <mergeCell ref="A56:G56"/>
    <mergeCell ref="B57:E57"/>
    <mergeCell ref="B58:E58"/>
    <mergeCell ref="B59:E59"/>
    <mergeCell ref="B60:E60"/>
    <mergeCell ref="A61:E61"/>
    <mergeCell ref="A63:G65"/>
    <mergeCell ref="A66:F66"/>
    <mergeCell ref="B68:E68"/>
    <mergeCell ref="B69:E69"/>
    <mergeCell ref="B70:E70"/>
    <mergeCell ref="B71:E71"/>
    <mergeCell ref="B72:E72"/>
    <mergeCell ref="B73:E73"/>
    <mergeCell ref="B74:E74"/>
    <mergeCell ref="B75:E75"/>
    <mergeCell ref="B76:E76"/>
    <mergeCell ref="A77:E77"/>
    <mergeCell ref="A79:G80"/>
    <mergeCell ref="A81:G82"/>
    <mergeCell ref="A83:G83"/>
    <mergeCell ref="A84:G84"/>
    <mergeCell ref="A86:G86"/>
    <mergeCell ref="B88:E88"/>
    <mergeCell ref="F88:G88"/>
    <mergeCell ref="B89:E89"/>
    <mergeCell ref="F89:G89"/>
    <mergeCell ref="B90:E90"/>
    <mergeCell ref="F90:G90"/>
    <mergeCell ref="B91:E91"/>
    <mergeCell ref="F91:G91"/>
    <mergeCell ref="B92:E92"/>
    <mergeCell ref="F92:G92"/>
    <mergeCell ref="A93:E93"/>
    <mergeCell ref="F93:G93"/>
    <mergeCell ref="B94:G94"/>
    <mergeCell ref="A95:G95"/>
    <mergeCell ref="B97:E97"/>
    <mergeCell ref="F97:G97"/>
    <mergeCell ref="B98:E98"/>
    <mergeCell ref="F98:G98"/>
    <mergeCell ref="B99:E99"/>
    <mergeCell ref="F99:G99"/>
    <mergeCell ref="B100:E100"/>
    <mergeCell ref="F100:G100"/>
    <mergeCell ref="A101:E101"/>
    <mergeCell ref="F101:G101"/>
    <mergeCell ref="A103:G103"/>
    <mergeCell ref="B105:E105"/>
    <mergeCell ref="B106:E106"/>
    <mergeCell ref="B107:E107"/>
    <mergeCell ref="B108:E108"/>
    <mergeCell ref="B109:E109"/>
    <mergeCell ref="B110:E110"/>
    <mergeCell ref="B111:E111"/>
    <mergeCell ref="A113:G113"/>
    <mergeCell ref="A115:F115"/>
    <mergeCell ref="A117:G117"/>
    <mergeCell ref="B119:E119"/>
    <mergeCell ref="B120:E120"/>
    <mergeCell ref="B121:E121"/>
    <mergeCell ref="B122:E122"/>
    <mergeCell ref="B123:E123"/>
    <mergeCell ref="B124:E124"/>
    <mergeCell ref="B125:E125"/>
    <mergeCell ref="B126:E126"/>
    <mergeCell ref="A128:G128"/>
    <mergeCell ref="B130:E130"/>
    <mergeCell ref="B131:E131"/>
    <mergeCell ref="A132:E132"/>
    <mergeCell ref="A134:G134"/>
    <mergeCell ref="A135:G135"/>
    <mergeCell ref="B136:E136"/>
    <mergeCell ref="B137:E137"/>
    <mergeCell ref="B138:E138"/>
    <mergeCell ref="B139:E139"/>
    <mergeCell ref="A141:G141"/>
    <mergeCell ref="B143:E143"/>
    <mergeCell ref="F143:G143"/>
    <mergeCell ref="B144:E144"/>
    <mergeCell ref="F144:G144"/>
    <mergeCell ref="B145:E145"/>
    <mergeCell ref="F145:G145"/>
    <mergeCell ref="B146:E146"/>
    <mergeCell ref="F146:G146"/>
    <mergeCell ref="B147:E147"/>
    <mergeCell ref="F147:G147"/>
    <mergeCell ref="B148:E148"/>
    <mergeCell ref="F148:G148"/>
    <mergeCell ref="A150:G150"/>
    <mergeCell ref="A152:G152"/>
    <mergeCell ref="A154:F154"/>
    <mergeCell ref="B156:E156"/>
    <mergeCell ref="B157:E157"/>
    <mergeCell ref="B158:E158"/>
    <mergeCell ref="B159:E159"/>
    <mergeCell ref="B160:E160"/>
    <mergeCell ref="B161:E161"/>
    <mergeCell ref="B162:E162"/>
    <mergeCell ref="B163:E163"/>
    <mergeCell ref="A165:G165"/>
    <mergeCell ref="A166:G166"/>
    <mergeCell ref="A169:G169"/>
    <mergeCell ref="A170:G170"/>
    <mergeCell ref="A172:G172"/>
    <mergeCell ref="B174:E174"/>
    <mergeCell ref="F174:G174"/>
    <mergeCell ref="B175:E175"/>
    <mergeCell ref="F175:G175"/>
    <mergeCell ref="B176:E176"/>
    <mergeCell ref="F176:G176"/>
    <mergeCell ref="B177:E177"/>
    <mergeCell ref="F177:G177"/>
    <mergeCell ref="B178:E178"/>
    <mergeCell ref="F178:G178"/>
    <mergeCell ref="B179:E179"/>
    <mergeCell ref="F179:G179"/>
    <mergeCell ref="A180:E180"/>
    <mergeCell ref="F180:G180"/>
    <mergeCell ref="B181:E181"/>
    <mergeCell ref="F181:G181"/>
    <mergeCell ref="A182:E182"/>
    <mergeCell ref="F182:G182"/>
    <mergeCell ref="A184:G184"/>
    <mergeCell ref="A186:B186"/>
    <mergeCell ref="A188:F188"/>
    <mergeCell ref="A190:G190"/>
    <mergeCell ref="B192:G192"/>
    <mergeCell ref="B193:E193"/>
    <mergeCell ref="F193:G193"/>
    <mergeCell ref="B194:E194"/>
    <mergeCell ref="F194:G194"/>
    <mergeCell ref="B195:E195"/>
    <mergeCell ref="F195:G195"/>
    <mergeCell ref="B196:E196"/>
    <mergeCell ref="F196:G196"/>
    <mergeCell ref="A198:G198"/>
    <mergeCell ref="A200:G200"/>
    <mergeCell ref="A202:G202"/>
    <mergeCell ref="A204:G204"/>
  </mergeCells>
  <printOptions/>
  <pageMargins left="0" right="0" top="0.1388888888888889" bottom="0.1388888888888889" header="0" footer="0"/>
  <pageSetup horizontalDpi="300" verticalDpi="300" orientation="portrait" paperSize="9" scale="87"/>
  <headerFooter alignWithMargins="0">
    <oddHeader>&amp;C&amp;10&amp;A</oddHeader>
    <oddFooter>&amp;C&amp;10Página &amp;P</oddFooter>
  </headerFooter>
</worksheet>
</file>

<file path=xl/worksheets/sheet16.xml><?xml version="1.0" encoding="utf-8"?>
<worksheet xmlns="http://schemas.openxmlformats.org/spreadsheetml/2006/main" xmlns:r="http://schemas.openxmlformats.org/officeDocument/2006/relationships">
  <sheetPr>
    <tabColor indexed="50"/>
  </sheetPr>
  <dimension ref="A1:BL205"/>
  <sheetViews>
    <sheetView view="pageBreakPreview" zoomScaleNormal="65" zoomScaleSheetLayoutView="100" workbookViewId="0" topLeftCell="A1">
      <selection activeCell="L199" sqref="L199"/>
    </sheetView>
  </sheetViews>
  <sheetFormatPr defaultColWidth="9.00390625" defaultRowHeight="14.25" customHeight="1"/>
  <cols>
    <col min="1" max="1" width="11.50390625" style="43" customWidth="1"/>
    <col min="2" max="2" width="23.875" style="43" customWidth="1"/>
    <col min="3" max="3" width="10.50390625" style="43" customWidth="1"/>
    <col min="4" max="4" width="14.00390625" style="43" customWidth="1"/>
    <col min="5" max="5" width="11.50390625" style="43" customWidth="1"/>
    <col min="6" max="6" width="13.50390625" style="43" customWidth="1"/>
    <col min="7" max="7" width="14.75390625" style="43" customWidth="1"/>
    <col min="8" max="8" width="10.25390625" style="44" customWidth="1"/>
    <col min="9" max="9" width="15.25390625" style="43" customWidth="1"/>
    <col min="10" max="10" width="12.75390625" style="43" customWidth="1"/>
    <col min="11" max="64" width="10.25390625" style="43" customWidth="1"/>
    <col min="65" max="16384" width="9.75390625" style="0" customWidth="1"/>
  </cols>
  <sheetData>
    <row r="1" spans="1:11" ht="14.25" customHeight="1">
      <c r="A1" s="45" t="s">
        <v>35</v>
      </c>
      <c r="B1" s="45"/>
      <c r="C1" s="45"/>
      <c r="D1" s="45"/>
      <c r="E1" s="45"/>
      <c r="F1" s="45"/>
      <c r="G1" s="45"/>
      <c r="H1" s="46"/>
      <c r="I1" s="47"/>
      <c r="J1" s="47"/>
      <c r="K1" s="47"/>
    </row>
    <row r="2" spans="1:11" ht="14.25" customHeight="1">
      <c r="A2" s="45"/>
      <c r="B2" s="45"/>
      <c r="C2" s="45"/>
      <c r="D2" s="45"/>
      <c r="E2" s="45"/>
      <c r="F2" s="45"/>
      <c r="G2" s="45"/>
      <c r="H2" s="46"/>
      <c r="I2" s="47"/>
      <c r="J2" s="47"/>
      <c r="K2" s="47"/>
    </row>
    <row r="3" spans="1:11" ht="14.25" customHeight="1">
      <c r="A3" s="48"/>
      <c r="B3" s="48"/>
      <c r="C3" s="48"/>
      <c r="D3" s="48"/>
      <c r="E3" s="48"/>
      <c r="F3" s="48"/>
      <c r="G3" s="48"/>
      <c r="H3" s="46"/>
      <c r="I3" s="47"/>
      <c r="J3" s="47"/>
      <c r="K3" s="47"/>
    </row>
    <row r="4" spans="1:11" ht="14.25" customHeight="1">
      <c r="A4" s="45" t="s">
        <v>36</v>
      </c>
      <c r="B4" s="45"/>
      <c r="C4" s="45"/>
      <c r="D4" s="45"/>
      <c r="E4" s="45"/>
      <c r="F4" s="45"/>
      <c r="G4" s="45"/>
      <c r="H4" s="46"/>
      <c r="I4" s="47"/>
      <c r="J4" s="47"/>
      <c r="K4" s="47"/>
    </row>
    <row r="5" spans="1:11" ht="14.25" customHeight="1">
      <c r="A5" s="49"/>
      <c r="B5" s="49"/>
      <c r="C5" s="49"/>
      <c r="D5" s="49"/>
      <c r="E5" s="49"/>
      <c r="F5" s="49"/>
      <c r="G5" s="49"/>
      <c r="H5" s="46"/>
      <c r="I5" s="47"/>
      <c r="J5" s="47"/>
      <c r="K5" s="47"/>
    </row>
    <row r="6" spans="1:11" ht="13.5" customHeight="1">
      <c r="A6" s="50" t="s">
        <v>37</v>
      </c>
      <c r="B6" s="50"/>
      <c r="C6" s="50"/>
      <c r="D6" s="50"/>
      <c r="E6" s="50"/>
      <c r="F6" s="50"/>
      <c r="G6" s="50"/>
      <c r="H6" s="46"/>
      <c r="I6" s="47"/>
      <c r="J6" s="47"/>
      <c r="K6" s="47"/>
    </row>
    <row r="7" spans="1:11" ht="13.5" customHeight="1">
      <c r="A7" s="51" t="s">
        <v>38</v>
      </c>
      <c r="B7" s="51"/>
      <c r="C7" s="51"/>
      <c r="D7" s="51"/>
      <c r="E7" s="51"/>
      <c r="F7" s="51"/>
      <c r="G7" s="51"/>
      <c r="H7" s="46"/>
      <c r="I7" s="47"/>
      <c r="J7" s="47"/>
      <c r="K7" s="47"/>
    </row>
    <row r="8" spans="1:11" ht="13.5" customHeight="1">
      <c r="A8" s="52" t="s">
        <v>39</v>
      </c>
      <c r="B8" s="52"/>
      <c r="C8" s="52"/>
      <c r="D8" s="52"/>
      <c r="E8" s="52"/>
      <c r="F8" s="53"/>
      <c r="G8" s="53"/>
      <c r="H8" s="46"/>
      <c r="I8" s="47"/>
      <c r="J8" s="47"/>
      <c r="K8" s="47"/>
    </row>
    <row r="9" spans="1:11" ht="14.25" customHeight="1">
      <c r="A9" s="54"/>
      <c r="B9" s="54"/>
      <c r="C9" s="54"/>
      <c r="D9" s="54"/>
      <c r="E9" s="54"/>
      <c r="F9" s="53"/>
      <c r="G9" s="53"/>
      <c r="H9" s="46"/>
      <c r="I9" s="47"/>
      <c r="J9" s="47"/>
      <c r="K9" s="47"/>
    </row>
    <row r="10" spans="1:11" ht="14.25" customHeight="1">
      <c r="A10" s="45" t="s">
        <v>40</v>
      </c>
      <c r="B10" s="45"/>
      <c r="C10" s="45"/>
      <c r="D10" s="45"/>
      <c r="E10" s="45"/>
      <c r="F10" s="45"/>
      <c r="G10" s="45"/>
      <c r="H10" s="46"/>
      <c r="I10" s="47"/>
      <c r="J10" s="47"/>
      <c r="K10" s="47"/>
    </row>
    <row r="11" spans="1:11" ht="14.25" customHeight="1">
      <c r="A11" s="55"/>
      <c r="B11" s="55"/>
      <c r="C11" s="55"/>
      <c r="D11" s="55"/>
      <c r="E11" s="55"/>
      <c r="F11" s="55"/>
      <c r="G11" s="55"/>
      <c r="H11" s="46"/>
      <c r="I11" s="47"/>
      <c r="J11" s="47"/>
      <c r="K11" s="47"/>
    </row>
    <row r="12" spans="1:11" ht="13.5" customHeight="1">
      <c r="A12" s="56" t="s">
        <v>41</v>
      </c>
      <c r="B12" s="57" t="s">
        <v>42</v>
      </c>
      <c r="C12" s="57"/>
      <c r="D12" s="57"/>
      <c r="E12" s="57"/>
      <c r="F12" s="58" t="s">
        <v>43</v>
      </c>
      <c r="G12" s="58"/>
      <c r="H12" s="46"/>
      <c r="I12" s="47"/>
      <c r="J12" s="47"/>
      <c r="K12" s="47"/>
    </row>
    <row r="13" spans="1:11" ht="15.75" customHeight="1">
      <c r="A13" s="56" t="s">
        <v>44</v>
      </c>
      <c r="B13" s="57" t="s">
        <v>45</v>
      </c>
      <c r="C13" s="57"/>
      <c r="D13" s="57"/>
      <c r="E13" s="57"/>
      <c r="F13" s="59" t="s">
        <v>46</v>
      </c>
      <c r="G13" s="59"/>
      <c r="H13" s="46"/>
      <c r="I13" s="47"/>
      <c r="J13" s="47"/>
      <c r="K13" s="47"/>
    </row>
    <row r="14" spans="1:11" ht="27.75" customHeight="1">
      <c r="A14" s="56" t="s">
        <v>47</v>
      </c>
      <c r="B14" s="57" t="s">
        <v>48</v>
      </c>
      <c r="C14" s="57"/>
      <c r="D14" s="57"/>
      <c r="E14" s="57"/>
      <c r="F14" s="60" t="s">
        <v>217</v>
      </c>
      <c r="G14" s="60"/>
      <c r="H14" s="46"/>
      <c r="I14" s="47"/>
      <c r="J14" s="47"/>
      <c r="K14" s="47"/>
    </row>
    <row r="15" spans="1:11" ht="13.5" customHeight="1">
      <c r="A15" s="56" t="s">
        <v>50</v>
      </c>
      <c r="B15" s="61" t="s">
        <v>51</v>
      </c>
      <c r="C15" s="61"/>
      <c r="D15" s="61"/>
      <c r="E15" s="61"/>
      <c r="F15" s="62">
        <v>12</v>
      </c>
      <c r="G15" s="62"/>
      <c r="H15" s="46"/>
      <c r="I15" s="47"/>
      <c r="J15" s="47"/>
      <c r="K15" s="47"/>
    </row>
    <row r="16" spans="1:11" ht="14.25" customHeight="1">
      <c r="A16" s="45" t="s">
        <v>52</v>
      </c>
      <c r="B16" s="45"/>
      <c r="C16" s="45"/>
      <c r="D16" s="45"/>
      <c r="E16" s="45"/>
      <c r="F16" s="45"/>
      <c r="G16" s="45"/>
      <c r="H16" s="46"/>
      <c r="I16" s="47"/>
      <c r="J16" s="47"/>
      <c r="K16" s="47"/>
    </row>
    <row r="17" spans="1:11" ht="14.25" customHeight="1">
      <c r="A17" s="45"/>
      <c r="B17" s="45"/>
      <c r="C17" s="45"/>
      <c r="D17" s="45"/>
      <c r="E17" s="45"/>
      <c r="F17" s="45"/>
      <c r="G17" s="45"/>
      <c r="H17" s="46"/>
      <c r="I17" s="47"/>
      <c r="J17" s="47"/>
      <c r="K17" s="47"/>
    </row>
    <row r="18" spans="1:11" ht="14.25" customHeight="1">
      <c r="A18" s="45"/>
      <c r="B18" s="45"/>
      <c r="C18" s="45"/>
      <c r="D18" s="45"/>
      <c r="E18" s="45"/>
      <c r="F18" s="45"/>
      <c r="G18" s="45"/>
      <c r="H18" s="46"/>
      <c r="I18" s="47"/>
      <c r="J18" s="47"/>
      <c r="K18" s="47"/>
    </row>
    <row r="19" spans="1:11" ht="25.5" customHeight="1">
      <c r="A19" s="63" t="s">
        <v>53</v>
      </c>
      <c r="B19" s="64" t="s">
        <v>54</v>
      </c>
      <c r="C19" s="64"/>
      <c r="D19" s="64"/>
      <c r="E19" s="64"/>
      <c r="F19" s="64" t="s">
        <v>55</v>
      </c>
      <c r="G19" s="64"/>
      <c r="H19" s="46"/>
      <c r="I19" s="47"/>
      <c r="J19" s="47"/>
      <c r="K19" s="47"/>
    </row>
    <row r="20" spans="1:11" ht="24.75" customHeight="1">
      <c r="A20" s="56" t="s">
        <v>56</v>
      </c>
      <c r="B20" s="65" t="s">
        <v>416</v>
      </c>
      <c r="C20" s="65"/>
      <c r="D20" s="65"/>
      <c r="E20" s="65"/>
      <c r="F20" s="65">
        <v>120</v>
      </c>
      <c r="G20" s="65"/>
      <c r="H20" s="46"/>
      <c r="I20" s="47"/>
      <c r="J20" s="47"/>
      <c r="K20" s="47"/>
    </row>
    <row r="21" spans="1:11" ht="14.25" customHeight="1">
      <c r="A21" s="66"/>
      <c r="B21" s="66"/>
      <c r="C21" s="66"/>
      <c r="D21" s="66"/>
      <c r="E21" s="66"/>
      <c r="F21" s="66"/>
      <c r="G21" s="66"/>
      <c r="H21" s="46"/>
      <c r="I21" s="47"/>
      <c r="J21" s="47"/>
      <c r="K21" s="47"/>
    </row>
    <row r="22" spans="1:11" ht="13.5" customHeight="1">
      <c r="A22" s="67" t="s">
        <v>59</v>
      </c>
      <c r="B22" s="67"/>
      <c r="C22" s="67"/>
      <c r="D22" s="67"/>
      <c r="E22" s="67"/>
      <c r="F22" s="67"/>
      <c r="G22" s="67"/>
      <c r="H22" s="46"/>
      <c r="I22" s="47"/>
      <c r="J22" s="47"/>
      <c r="K22" s="47"/>
    </row>
    <row r="23" spans="1:11" ht="14.25" customHeight="1">
      <c r="A23" s="67"/>
      <c r="B23" s="67"/>
      <c r="C23" s="67"/>
      <c r="D23" s="67"/>
      <c r="E23" s="67"/>
      <c r="F23" s="67"/>
      <c r="G23" s="67"/>
      <c r="H23" s="46"/>
      <c r="I23" s="47"/>
      <c r="J23" s="47"/>
      <c r="K23" s="47"/>
    </row>
    <row r="24" spans="1:11" ht="14.25" customHeight="1">
      <c r="A24" s="67" t="s">
        <v>60</v>
      </c>
      <c r="B24" s="67"/>
      <c r="C24" s="67"/>
      <c r="D24" s="67"/>
      <c r="E24" s="67"/>
      <c r="F24" s="67"/>
      <c r="G24" s="67"/>
      <c r="H24" s="46"/>
      <c r="I24" s="47"/>
      <c r="J24" s="47"/>
      <c r="K24" s="47"/>
    </row>
    <row r="25" spans="1:11" ht="14.25" customHeight="1">
      <c r="A25" s="67"/>
      <c r="B25" s="67"/>
      <c r="C25" s="67"/>
      <c r="D25" s="67"/>
      <c r="E25" s="67"/>
      <c r="F25" s="67"/>
      <c r="G25" s="67"/>
      <c r="H25" s="46"/>
      <c r="I25" s="47"/>
      <c r="J25" s="47"/>
      <c r="K25" s="47"/>
    </row>
    <row r="26" spans="1:11" ht="14.25" customHeight="1">
      <c r="A26" s="68"/>
      <c r="B26" s="68"/>
      <c r="C26" s="68"/>
      <c r="D26" s="68"/>
      <c r="E26" s="68"/>
      <c r="F26" s="68"/>
      <c r="G26" s="68"/>
      <c r="H26" s="46"/>
      <c r="I26" s="47"/>
      <c r="J26" s="47"/>
      <c r="K26" s="47"/>
    </row>
    <row r="27" spans="1:11" ht="15.75" customHeight="1">
      <c r="A27" s="68"/>
      <c r="B27" s="68"/>
      <c r="C27" s="68"/>
      <c r="D27" s="68"/>
      <c r="E27" s="68"/>
      <c r="F27" s="68"/>
      <c r="G27" s="68"/>
      <c r="H27" s="46"/>
      <c r="I27" s="47"/>
      <c r="J27" s="47"/>
      <c r="K27" s="47"/>
    </row>
    <row r="28" spans="1:11" ht="14.25" customHeight="1">
      <c r="A28" s="69" t="s">
        <v>61</v>
      </c>
      <c r="B28" s="69"/>
      <c r="C28" s="69"/>
      <c r="D28" s="69"/>
      <c r="E28" s="69"/>
      <c r="F28" s="69"/>
      <c r="G28" s="69"/>
      <c r="H28" s="46"/>
      <c r="I28" s="47"/>
      <c r="J28" s="47"/>
      <c r="K28" s="47"/>
    </row>
    <row r="29" spans="1:11" ht="14.25" customHeight="1">
      <c r="A29" s="70"/>
      <c r="B29" s="68"/>
      <c r="C29" s="71"/>
      <c r="D29" s="68"/>
      <c r="E29" s="68"/>
      <c r="F29" s="68"/>
      <c r="G29" s="68"/>
      <c r="H29" s="46"/>
      <c r="I29" s="47"/>
      <c r="J29" s="47"/>
      <c r="K29" s="47"/>
    </row>
    <row r="30" spans="1:11" ht="14.25" customHeight="1">
      <c r="A30" s="72" t="s">
        <v>62</v>
      </c>
      <c r="B30" s="72"/>
      <c r="C30" s="72"/>
      <c r="D30" s="72"/>
      <c r="E30" s="72"/>
      <c r="F30" s="72"/>
      <c r="G30" s="72"/>
      <c r="H30" s="46"/>
      <c r="I30" s="47"/>
      <c r="J30" s="47"/>
      <c r="K30" s="47"/>
    </row>
    <row r="31" spans="1:11" ht="14.25" customHeight="1">
      <c r="A31" s="73" t="s">
        <v>63</v>
      </c>
      <c r="B31" s="73"/>
      <c r="C31" s="73"/>
      <c r="D31" s="73"/>
      <c r="E31" s="73"/>
      <c r="F31" s="73"/>
      <c r="G31" s="73"/>
      <c r="H31" s="46"/>
      <c r="I31" s="47"/>
      <c r="J31" s="47"/>
      <c r="K31" s="47"/>
    </row>
    <row r="32" spans="1:11" ht="14.25" customHeight="1">
      <c r="A32" s="74"/>
      <c r="B32" s="75"/>
      <c r="C32" s="75"/>
      <c r="D32" s="75"/>
      <c r="E32" s="75"/>
      <c r="F32" s="75"/>
      <c r="G32" s="75"/>
      <c r="H32" s="46"/>
      <c r="I32" s="47"/>
      <c r="J32" s="47"/>
      <c r="K32" s="47"/>
    </row>
    <row r="33" spans="1:11" ht="15.75" customHeight="1">
      <c r="A33" s="74"/>
      <c r="B33" s="75"/>
      <c r="C33" s="75"/>
      <c r="D33" s="75"/>
      <c r="E33" s="75"/>
      <c r="F33" s="75"/>
      <c r="G33" s="75"/>
      <c r="H33" s="46"/>
      <c r="I33" s="47"/>
      <c r="J33" s="47"/>
      <c r="K33" s="47"/>
    </row>
    <row r="34" spans="1:11" ht="13.5" customHeight="1">
      <c r="A34" s="76" t="s">
        <v>64</v>
      </c>
      <c r="B34" s="76"/>
      <c r="C34" s="76"/>
      <c r="D34" s="76"/>
      <c r="E34" s="76"/>
      <c r="F34" s="76"/>
      <c r="G34" s="76"/>
      <c r="H34" s="46"/>
      <c r="I34" s="47"/>
      <c r="J34" s="47"/>
      <c r="K34" s="47"/>
    </row>
    <row r="35" spans="1:11" ht="26.25" customHeight="1">
      <c r="A35" s="77">
        <v>1</v>
      </c>
      <c r="B35" s="78" t="s">
        <v>65</v>
      </c>
      <c r="C35" s="78"/>
      <c r="D35" s="78"/>
      <c r="E35" s="78"/>
      <c r="F35" s="79">
        <f>A20</f>
        <v>0</v>
      </c>
      <c r="G35" s="79"/>
      <c r="H35" s="46"/>
      <c r="I35" s="47"/>
      <c r="J35" s="47"/>
      <c r="K35" s="47"/>
    </row>
    <row r="36" spans="1:11" ht="13.5" customHeight="1">
      <c r="A36" s="77">
        <v>2</v>
      </c>
      <c r="B36" s="78" t="s">
        <v>66</v>
      </c>
      <c r="C36" s="78"/>
      <c r="D36" s="78"/>
      <c r="E36" s="78"/>
      <c r="F36" s="212" t="s">
        <v>219</v>
      </c>
      <c r="G36" s="212"/>
      <c r="H36" s="46"/>
      <c r="I36" s="47"/>
      <c r="J36" s="47"/>
      <c r="K36" s="47"/>
    </row>
    <row r="37" spans="1:11" ht="13.5" customHeight="1">
      <c r="A37" s="77">
        <v>3</v>
      </c>
      <c r="B37" s="78" t="s">
        <v>68</v>
      </c>
      <c r="C37" s="78"/>
      <c r="D37" s="78"/>
      <c r="E37" s="78"/>
      <c r="F37" s="81">
        <v>2241.65</v>
      </c>
      <c r="G37" s="81"/>
      <c r="H37" s="46"/>
      <c r="I37" s="47"/>
      <c r="J37" s="47"/>
      <c r="K37" s="47"/>
    </row>
    <row r="38" spans="1:11" ht="13.5" customHeight="1">
      <c r="A38" s="77">
        <v>4</v>
      </c>
      <c r="B38" s="78" t="s">
        <v>69</v>
      </c>
      <c r="C38" s="78"/>
      <c r="D38" s="78"/>
      <c r="E38" s="78"/>
      <c r="F38" s="82">
        <v>44501</v>
      </c>
      <c r="G38" s="82"/>
      <c r="H38" s="46"/>
      <c r="I38" s="47"/>
      <c r="J38" s="47"/>
      <c r="K38" s="47"/>
    </row>
    <row r="39" spans="1:11" ht="14.25" customHeight="1">
      <c r="A39" s="83"/>
      <c r="B39" s="84"/>
      <c r="C39" s="84"/>
      <c r="D39" s="84"/>
      <c r="E39" s="84"/>
      <c r="F39" s="85"/>
      <c r="G39" s="85"/>
      <c r="H39" s="46"/>
      <c r="I39" s="47"/>
      <c r="J39" s="47"/>
      <c r="K39" s="47"/>
    </row>
    <row r="40" spans="1:11" ht="14.25" customHeight="1">
      <c r="A40" s="86" t="s">
        <v>70</v>
      </c>
      <c r="B40" s="86"/>
      <c r="C40" s="86"/>
      <c r="D40" s="86"/>
      <c r="E40" s="86"/>
      <c r="F40" s="86"/>
      <c r="G40" s="86"/>
      <c r="H40" s="46"/>
      <c r="I40" s="47"/>
      <c r="J40" s="47"/>
      <c r="K40" s="47"/>
    </row>
    <row r="41" spans="1:11" ht="14.25" customHeight="1">
      <c r="A41" s="87"/>
      <c r="B41" s="87"/>
      <c r="C41" s="87"/>
      <c r="D41" s="87"/>
      <c r="E41" s="87"/>
      <c r="F41" s="87"/>
      <c r="G41" s="87"/>
      <c r="H41" s="46"/>
      <c r="I41" s="47"/>
      <c r="J41" s="47"/>
      <c r="K41" s="47"/>
    </row>
    <row r="42" spans="1:11" ht="13.5" customHeight="1">
      <c r="A42" s="88" t="s">
        <v>71</v>
      </c>
      <c r="B42" s="88"/>
      <c r="C42" s="88"/>
      <c r="D42" s="88"/>
      <c r="E42" s="88"/>
      <c r="F42" s="88"/>
      <c r="G42" s="88"/>
      <c r="H42" s="46"/>
      <c r="I42" s="47"/>
      <c r="J42" s="47"/>
      <c r="K42" s="47"/>
    </row>
    <row r="43" spans="1:11" ht="13.5" customHeight="1">
      <c r="A43" s="88"/>
      <c r="B43" s="88"/>
      <c r="C43" s="88"/>
      <c r="D43" s="88"/>
      <c r="E43" s="88"/>
      <c r="F43" s="88"/>
      <c r="G43" s="88"/>
      <c r="H43" s="46"/>
      <c r="I43" s="47"/>
      <c r="J43" s="47"/>
      <c r="K43" s="47"/>
    </row>
    <row r="44" spans="1:11" ht="13.5" customHeight="1">
      <c r="A44" s="88"/>
      <c r="B44" s="88"/>
      <c r="C44" s="88"/>
      <c r="D44" s="88"/>
      <c r="E44" s="88"/>
      <c r="F44" s="88"/>
      <c r="G44" s="88"/>
      <c r="H44" s="46"/>
      <c r="I44" s="47"/>
      <c r="J44" s="47"/>
      <c r="K44" s="47"/>
    </row>
    <row r="45" spans="1:11" ht="14.25" customHeight="1">
      <c r="A45" s="89" t="s">
        <v>72</v>
      </c>
      <c r="B45" s="89"/>
      <c r="C45" s="89"/>
      <c r="D45" s="89"/>
      <c r="E45" s="89"/>
      <c r="F45" s="89"/>
      <c r="G45" s="89"/>
      <c r="H45" s="46"/>
      <c r="I45" s="47"/>
      <c r="J45" s="47"/>
      <c r="K45" s="47"/>
    </row>
    <row r="46" spans="1:11" ht="13.5" customHeight="1">
      <c r="A46" s="63">
        <v>1</v>
      </c>
      <c r="B46" s="64" t="s">
        <v>73</v>
      </c>
      <c r="C46" s="64"/>
      <c r="D46" s="64"/>
      <c r="E46" s="64"/>
      <c r="F46" s="64" t="s">
        <v>74</v>
      </c>
      <c r="G46" s="64"/>
      <c r="H46" s="46"/>
      <c r="I46" s="47"/>
      <c r="J46" s="47"/>
      <c r="K46" s="47"/>
    </row>
    <row r="47" spans="1:11" ht="13.5" customHeight="1">
      <c r="A47" s="90" t="s">
        <v>41</v>
      </c>
      <c r="B47" s="137" t="s">
        <v>430</v>
      </c>
      <c r="C47" s="137"/>
      <c r="D47" s="137"/>
      <c r="E47" s="291">
        <v>0.25</v>
      </c>
      <c r="F47" s="92">
        <f>(F37/220)*E47</f>
        <v>2.5473295454545455</v>
      </c>
      <c r="G47" s="92"/>
      <c r="H47" s="46"/>
      <c r="I47" s="47"/>
      <c r="J47" s="47"/>
      <c r="K47" s="47"/>
    </row>
    <row r="48" spans="1:11" ht="13.5" customHeight="1">
      <c r="A48" s="93" t="s">
        <v>76</v>
      </c>
      <c r="B48" s="93"/>
      <c r="C48" s="93"/>
      <c r="D48" s="93"/>
      <c r="E48" s="93"/>
      <c r="F48" s="94">
        <f>SUM(F47)</f>
        <v>2.5473295454545455</v>
      </c>
      <c r="G48" s="94"/>
      <c r="H48" s="46"/>
      <c r="I48" s="47"/>
      <c r="J48" s="47"/>
      <c r="K48" s="47"/>
    </row>
    <row r="49" spans="1:11" ht="13.5" customHeight="1">
      <c r="A49" s="88" t="s">
        <v>77</v>
      </c>
      <c r="B49" s="88"/>
      <c r="C49" s="88"/>
      <c r="D49" s="88"/>
      <c r="E49" s="88"/>
      <c r="F49" s="88"/>
      <c r="G49" s="88"/>
      <c r="H49" s="46"/>
      <c r="I49" s="47"/>
      <c r="J49" s="47"/>
      <c r="K49" s="47"/>
    </row>
    <row r="50" spans="1:11" ht="14.25" customHeight="1">
      <c r="A50" s="88"/>
      <c r="B50" s="88"/>
      <c r="C50" s="88"/>
      <c r="D50" s="88"/>
      <c r="E50" s="88"/>
      <c r="F50" s="88"/>
      <c r="G50" s="88"/>
      <c r="H50" s="46"/>
      <c r="I50" s="47"/>
      <c r="J50" s="47"/>
      <c r="K50" s="47"/>
    </row>
    <row r="51" spans="1:11" ht="15.75" customHeight="1">
      <c r="A51" s="88"/>
      <c r="B51" s="88"/>
      <c r="C51" s="88"/>
      <c r="D51" s="88"/>
      <c r="E51" s="88"/>
      <c r="F51" s="88"/>
      <c r="G51" s="88"/>
      <c r="H51" s="46"/>
      <c r="I51" s="47"/>
      <c r="J51" s="47"/>
      <c r="K51" s="47"/>
    </row>
    <row r="52" spans="1:11" s="43" customFormat="1" ht="14.25" customHeight="1">
      <c r="A52" s="95" t="s">
        <v>78</v>
      </c>
      <c r="B52" s="95"/>
      <c r="C52" s="95"/>
      <c r="D52" s="95"/>
      <c r="E52" s="95"/>
      <c r="F52" s="95"/>
      <c r="G52" s="95"/>
      <c r="H52" s="46"/>
      <c r="I52" s="47"/>
      <c r="J52" s="47"/>
      <c r="K52" s="47"/>
    </row>
    <row r="53" spans="1:11" s="43" customFormat="1" ht="14.25" customHeight="1">
      <c r="A53" s="74"/>
      <c r="B53" s="75"/>
      <c r="C53" s="75"/>
      <c r="D53" s="75"/>
      <c r="E53" s="75"/>
      <c r="F53" s="75"/>
      <c r="G53" s="75"/>
      <c r="H53" s="46"/>
      <c r="I53" s="47"/>
      <c r="J53" s="47"/>
      <c r="K53" s="47"/>
    </row>
    <row r="54" spans="1:11" s="43" customFormat="1" ht="13.5" customHeight="1">
      <c r="A54" s="96" t="s">
        <v>79</v>
      </c>
      <c r="B54" s="96"/>
      <c r="C54" s="96"/>
      <c r="D54" s="96"/>
      <c r="E54" s="96"/>
      <c r="F54" s="96"/>
      <c r="G54" s="96"/>
      <c r="H54" s="46"/>
      <c r="I54" s="47"/>
      <c r="J54" s="47"/>
      <c r="K54" s="47"/>
    </row>
    <row r="55" spans="1:11" s="43" customFormat="1" ht="14.25" customHeight="1">
      <c r="A55" s="97"/>
      <c r="B55" s="97"/>
      <c r="C55" s="97"/>
      <c r="D55" s="97"/>
      <c r="E55" s="97"/>
      <c r="F55" s="97"/>
      <c r="G55" s="97"/>
      <c r="H55" s="46"/>
      <c r="I55" s="47"/>
      <c r="J55" s="47"/>
      <c r="K55" s="47"/>
    </row>
    <row r="56" spans="1:11" s="43" customFormat="1" ht="23.25" customHeight="1">
      <c r="A56" s="98" t="s">
        <v>80</v>
      </c>
      <c r="B56" s="98" t="s">
        <v>81</v>
      </c>
      <c r="C56" s="98"/>
      <c r="D56" s="98"/>
      <c r="E56" s="98"/>
      <c r="F56" s="98" t="s">
        <v>82</v>
      </c>
      <c r="G56" s="98" t="s">
        <v>74</v>
      </c>
      <c r="H56" s="46"/>
      <c r="I56" s="47"/>
      <c r="J56" s="47"/>
      <c r="K56" s="47"/>
    </row>
    <row r="57" spans="1:11" s="43" customFormat="1" ht="13.5" customHeight="1">
      <c r="A57" s="99" t="s">
        <v>41</v>
      </c>
      <c r="B57" s="100" t="s">
        <v>83</v>
      </c>
      <c r="C57" s="100"/>
      <c r="D57" s="100"/>
      <c r="E57" s="100"/>
      <c r="F57" s="101">
        <v>0.0833</v>
      </c>
      <c r="G57" s="102">
        <v>0</v>
      </c>
      <c r="H57" s="46"/>
      <c r="I57" s="47"/>
      <c r="J57" s="47"/>
      <c r="K57" s="47"/>
    </row>
    <row r="58" spans="1:11" s="43" customFormat="1" ht="13.5" customHeight="1">
      <c r="A58" s="99" t="s">
        <v>44</v>
      </c>
      <c r="B58" s="100" t="s">
        <v>84</v>
      </c>
      <c r="C58" s="100"/>
      <c r="D58" s="100"/>
      <c r="E58" s="100"/>
      <c r="F58" s="103">
        <v>0.0833</v>
      </c>
      <c r="G58" s="102">
        <v>0</v>
      </c>
      <c r="H58" s="46"/>
      <c r="I58" s="47"/>
      <c r="J58" s="47"/>
      <c r="K58" s="47"/>
    </row>
    <row r="59" spans="1:11" s="43" customFormat="1" ht="13.5" customHeight="1">
      <c r="A59" s="56" t="s">
        <v>47</v>
      </c>
      <c r="B59" s="104" t="s">
        <v>85</v>
      </c>
      <c r="C59" s="104"/>
      <c r="D59" s="104"/>
      <c r="E59" s="104"/>
      <c r="F59" s="103">
        <v>0.0278</v>
      </c>
      <c r="G59" s="102">
        <v>0</v>
      </c>
      <c r="H59" s="46"/>
      <c r="I59" s="47"/>
      <c r="J59" s="47"/>
      <c r="K59" s="47"/>
    </row>
    <row r="60" spans="1:11" s="43" customFormat="1" ht="13.5" customHeight="1">
      <c r="A60" s="63" t="s">
        <v>76</v>
      </c>
      <c r="B60" s="63"/>
      <c r="C60" s="63"/>
      <c r="D60" s="63"/>
      <c r="E60" s="63"/>
      <c r="F60" s="105">
        <f>F57+F58+F59</f>
        <v>0.1944</v>
      </c>
      <c r="G60" s="106">
        <f>G57+G58+G59</f>
        <v>0</v>
      </c>
      <c r="H60" s="46"/>
      <c r="I60" s="47"/>
      <c r="J60" s="47"/>
      <c r="K60" s="47"/>
    </row>
    <row r="61" spans="1:11" s="43" customFormat="1" ht="13.5" customHeight="1">
      <c r="A61" s="108"/>
      <c r="B61" s="108"/>
      <c r="C61" s="108"/>
      <c r="D61" s="108"/>
      <c r="E61" s="108"/>
      <c r="F61" s="108"/>
      <c r="G61" s="108"/>
      <c r="H61" s="46"/>
      <c r="I61" s="47"/>
      <c r="J61" s="47"/>
      <c r="K61" s="47"/>
    </row>
    <row r="62" spans="1:11" s="43" customFormat="1" ht="14.25" customHeight="1">
      <c r="A62" s="109" t="s">
        <v>88</v>
      </c>
      <c r="B62" s="109"/>
      <c r="C62" s="109"/>
      <c r="D62" s="109"/>
      <c r="E62" s="109"/>
      <c r="F62" s="109"/>
      <c r="G62" s="109"/>
      <c r="H62" s="46"/>
      <c r="I62" s="47"/>
      <c r="J62" s="47"/>
      <c r="K62" s="47"/>
    </row>
    <row r="63" spans="1:11" s="43" customFormat="1" ht="9.75" customHeight="1">
      <c r="A63" s="109"/>
      <c r="B63" s="109"/>
      <c r="C63" s="109"/>
      <c r="D63" s="109"/>
      <c r="E63" s="109"/>
      <c r="F63" s="109"/>
      <c r="G63" s="109"/>
      <c r="H63" s="46"/>
      <c r="I63" s="47"/>
      <c r="J63" s="47"/>
      <c r="K63" s="47"/>
    </row>
    <row r="64" spans="1:11" s="43" customFormat="1" ht="9.75" customHeight="1">
      <c r="A64" s="109"/>
      <c r="B64" s="109"/>
      <c r="C64" s="109"/>
      <c r="D64" s="109"/>
      <c r="E64" s="109"/>
      <c r="F64" s="109"/>
      <c r="G64" s="109"/>
      <c r="H64" s="46"/>
      <c r="I64" s="47"/>
      <c r="J64" s="47"/>
      <c r="K64" s="47"/>
    </row>
    <row r="65" spans="1:11" s="43" customFormat="1" ht="14.25" customHeight="1">
      <c r="A65" s="110" t="s">
        <v>89</v>
      </c>
      <c r="B65" s="110"/>
      <c r="C65" s="110"/>
      <c r="D65" s="110"/>
      <c r="E65" s="110"/>
      <c r="F65" s="110"/>
      <c r="G65" s="111">
        <f>F48+G60</f>
        <v>2.5473295454545455</v>
      </c>
      <c r="H65" s="46"/>
      <c r="I65" s="47"/>
      <c r="J65" s="47"/>
      <c r="K65" s="47"/>
    </row>
    <row r="66" spans="1:11" s="43" customFormat="1" ht="14.25" customHeight="1">
      <c r="A66" s="83"/>
      <c r="B66" s="75"/>
      <c r="C66" s="75"/>
      <c r="D66" s="75"/>
      <c r="E66" s="75"/>
      <c r="F66" s="75"/>
      <c r="G66" s="75"/>
      <c r="H66" s="46"/>
      <c r="I66" s="47"/>
      <c r="J66" s="47"/>
      <c r="K66" s="47"/>
    </row>
    <row r="67" spans="1:11" s="43" customFormat="1" ht="13.5" customHeight="1">
      <c r="A67" s="112" t="s">
        <v>90</v>
      </c>
      <c r="B67" s="113" t="s">
        <v>91</v>
      </c>
      <c r="C67" s="113"/>
      <c r="D67" s="113"/>
      <c r="E67" s="113"/>
      <c r="F67" s="113" t="s">
        <v>92</v>
      </c>
      <c r="G67" s="113" t="s">
        <v>74</v>
      </c>
      <c r="H67" s="46"/>
      <c r="I67" s="47"/>
      <c r="J67" s="47"/>
      <c r="K67" s="47"/>
    </row>
    <row r="68" spans="1:11" s="43" customFormat="1" ht="13.5" customHeight="1">
      <c r="A68" s="114" t="s">
        <v>41</v>
      </c>
      <c r="B68" s="115" t="s">
        <v>93</v>
      </c>
      <c r="C68" s="115"/>
      <c r="D68" s="115"/>
      <c r="E68" s="115"/>
      <c r="F68" s="116">
        <v>0.2</v>
      </c>
      <c r="G68" s="117">
        <f>G65*F68</f>
        <v>0.5094659090909092</v>
      </c>
      <c r="H68" s="46"/>
      <c r="I68" s="47"/>
      <c r="J68" s="47"/>
      <c r="K68" s="47"/>
    </row>
    <row r="69" spans="1:11" s="43" customFormat="1" ht="13.5" customHeight="1">
      <c r="A69" s="114" t="s">
        <v>44</v>
      </c>
      <c r="B69" s="115" t="s">
        <v>94</v>
      </c>
      <c r="C69" s="115"/>
      <c r="D69" s="115"/>
      <c r="E69" s="115"/>
      <c r="F69" s="116">
        <v>0.025</v>
      </c>
      <c r="G69" s="117">
        <f>G65*F69</f>
        <v>0.06368323863636365</v>
      </c>
      <c r="H69" s="46"/>
      <c r="I69" s="47"/>
      <c r="J69" s="47"/>
      <c r="K69" s="47"/>
    </row>
    <row r="70" spans="1:11" s="43" customFormat="1" ht="13.5" customHeight="1">
      <c r="A70" s="114" t="s">
        <v>47</v>
      </c>
      <c r="B70" s="115" t="s">
        <v>95</v>
      </c>
      <c r="C70" s="115"/>
      <c r="D70" s="115"/>
      <c r="E70" s="115"/>
      <c r="F70" s="116">
        <v>0.03</v>
      </c>
      <c r="G70" s="117">
        <f>G65*F70</f>
        <v>0.07641988636363636</v>
      </c>
      <c r="H70" s="46"/>
      <c r="I70" s="47"/>
      <c r="J70" s="47"/>
      <c r="K70" s="47"/>
    </row>
    <row r="71" spans="1:11" s="43" customFormat="1" ht="13.5" customHeight="1">
      <c r="A71" s="114" t="s">
        <v>50</v>
      </c>
      <c r="B71" s="115" t="s">
        <v>96</v>
      </c>
      <c r="C71" s="115"/>
      <c r="D71" s="115"/>
      <c r="E71" s="115"/>
      <c r="F71" s="116">
        <v>0.015</v>
      </c>
      <c r="G71" s="117">
        <f>G65*F71</f>
        <v>0.03820994318181818</v>
      </c>
      <c r="H71" s="46"/>
      <c r="I71" s="47"/>
      <c r="J71" s="47"/>
      <c r="K71" s="47"/>
    </row>
    <row r="72" spans="1:11" s="43" customFormat="1" ht="13.5" customHeight="1">
      <c r="A72" s="114" t="s">
        <v>97</v>
      </c>
      <c r="B72" s="115" t="s">
        <v>98</v>
      </c>
      <c r="C72" s="115"/>
      <c r="D72" s="115"/>
      <c r="E72" s="115"/>
      <c r="F72" s="116">
        <v>0.01</v>
      </c>
      <c r="G72" s="117">
        <f>G65*F72</f>
        <v>0.025473295454545457</v>
      </c>
      <c r="H72" s="46"/>
      <c r="I72" s="47"/>
      <c r="J72" s="47"/>
      <c r="K72" s="47"/>
    </row>
    <row r="73" spans="1:11" s="43" customFormat="1" ht="13.5" customHeight="1">
      <c r="A73" s="114" t="s">
        <v>99</v>
      </c>
      <c r="B73" s="115" t="s">
        <v>100</v>
      </c>
      <c r="C73" s="115"/>
      <c r="D73" s="115"/>
      <c r="E73" s="115"/>
      <c r="F73" s="116">
        <v>0.006</v>
      </c>
      <c r="G73" s="117">
        <f>G65*F73</f>
        <v>0.015283977272727274</v>
      </c>
      <c r="H73" s="46"/>
      <c r="I73" s="47"/>
      <c r="J73" s="47"/>
      <c r="K73" s="47"/>
    </row>
    <row r="74" spans="1:11" s="43" customFormat="1" ht="13.5" customHeight="1">
      <c r="A74" s="114" t="s">
        <v>101</v>
      </c>
      <c r="B74" s="78" t="s">
        <v>102</v>
      </c>
      <c r="C74" s="78"/>
      <c r="D74" s="78"/>
      <c r="E74" s="78"/>
      <c r="F74" s="116">
        <v>0.002</v>
      </c>
      <c r="G74" s="117">
        <f>G65*F74</f>
        <v>0.005094659090909091</v>
      </c>
      <c r="H74" s="46"/>
      <c r="I74" s="47"/>
      <c r="J74" s="47"/>
      <c r="K74" s="47"/>
    </row>
    <row r="75" spans="1:11" s="43" customFormat="1" ht="13.5" customHeight="1">
      <c r="A75" s="114" t="s">
        <v>103</v>
      </c>
      <c r="B75" s="78" t="s">
        <v>104</v>
      </c>
      <c r="C75" s="78"/>
      <c r="D75" s="78"/>
      <c r="E75" s="78"/>
      <c r="F75" s="116">
        <v>0.08</v>
      </c>
      <c r="G75" s="117">
        <f>G65*F75</f>
        <v>0.20378636363636365</v>
      </c>
      <c r="H75" s="46"/>
      <c r="I75" s="47"/>
      <c r="J75" s="47"/>
      <c r="K75" s="47"/>
    </row>
    <row r="76" spans="1:11" s="43" customFormat="1" ht="14.25" customHeight="1">
      <c r="A76" s="112" t="s">
        <v>76</v>
      </c>
      <c r="B76" s="112"/>
      <c r="C76" s="112"/>
      <c r="D76" s="112"/>
      <c r="E76" s="112"/>
      <c r="F76" s="118">
        <v>0.368</v>
      </c>
      <c r="G76" s="119">
        <f>G65*F76</f>
        <v>0.9374172727272727</v>
      </c>
      <c r="H76" s="46"/>
      <c r="I76" s="47"/>
      <c r="J76" s="47"/>
      <c r="K76" s="47"/>
    </row>
    <row r="77" spans="1:11" s="43" customFormat="1" ht="13.5" customHeight="1">
      <c r="A77" s="55"/>
      <c r="B77" s="75"/>
      <c r="C77" s="75"/>
      <c r="D77" s="75"/>
      <c r="E77" s="75"/>
      <c r="F77" s="75"/>
      <c r="G77" s="75"/>
      <c r="H77" s="46"/>
      <c r="I77" s="47"/>
      <c r="J77" s="47"/>
      <c r="K77" s="47"/>
    </row>
    <row r="78" spans="1:11" s="43" customFormat="1" ht="14.25" customHeight="1">
      <c r="A78" s="120" t="s">
        <v>105</v>
      </c>
      <c r="B78" s="120"/>
      <c r="C78" s="120"/>
      <c r="D78" s="120"/>
      <c r="E78" s="120"/>
      <c r="F78" s="120"/>
      <c r="G78" s="120"/>
      <c r="H78" s="46"/>
      <c r="I78" s="47"/>
      <c r="J78" s="47"/>
      <c r="K78" s="47"/>
    </row>
    <row r="79" spans="1:11" s="43" customFormat="1" ht="13.5" customHeight="1">
      <c r="A79" s="120"/>
      <c r="B79" s="120"/>
      <c r="C79" s="120"/>
      <c r="D79" s="120"/>
      <c r="E79" s="120"/>
      <c r="F79" s="120"/>
      <c r="G79" s="120"/>
      <c r="H79" s="46"/>
      <c r="I79" s="47"/>
      <c r="J79" s="47"/>
      <c r="K79" s="47"/>
    </row>
    <row r="80" spans="1:11" s="43" customFormat="1" ht="14.25" customHeight="1">
      <c r="A80" s="120" t="s">
        <v>106</v>
      </c>
      <c r="B80" s="120"/>
      <c r="C80" s="120"/>
      <c r="D80" s="120"/>
      <c r="E80" s="120"/>
      <c r="F80" s="120"/>
      <c r="G80" s="120"/>
      <c r="H80" s="46"/>
      <c r="I80" s="47"/>
      <c r="J80" s="47"/>
      <c r="K80" s="47"/>
    </row>
    <row r="81" spans="1:11" s="43" customFormat="1" ht="13.5" customHeight="1">
      <c r="A81" s="120"/>
      <c r="B81" s="120"/>
      <c r="C81" s="120"/>
      <c r="D81" s="120"/>
      <c r="E81" s="120"/>
      <c r="F81" s="120"/>
      <c r="G81" s="120"/>
      <c r="H81" s="46"/>
      <c r="I81" s="47"/>
      <c r="J81" s="47"/>
      <c r="K81" s="47"/>
    </row>
    <row r="82" spans="1:64" ht="36.75" customHeight="1">
      <c r="A82" s="121" t="s">
        <v>107</v>
      </c>
      <c r="B82" s="121"/>
      <c r="C82" s="121"/>
      <c r="D82" s="121"/>
      <c r="E82" s="121"/>
      <c r="F82" s="121"/>
      <c r="G82" s="121"/>
      <c r="H82" s="18"/>
      <c r="I82" s="18"/>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row>
    <row r="83" spans="1:11" s="43" customFormat="1" ht="18.75" customHeight="1">
      <c r="A83" s="120" t="s">
        <v>108</v>
      </c>
      <c r="B83" s="120"/>
      <c r="C83" s="120"/>
      <c r="D83" s="120"/>
      <c r="E83" s="120"/>
      <c r="F83" s="120"/>
      <c r="G83" s="120"/>
      <c r="H83" s="46"/>
      <c r="I83" s="47"/>
      <c r="J83" s="47"/>
      <c r="K83" s="47"/>
    </row>
    <row r="84" spans="1:11" s="43" customFormat="1" ht="14.25" customHeight="1">
      <c r="A84" s="70"/>
      <c r="B84" s="70"/>
      <c r="C84" s="70"/>
      <c r="D84" s="70"/>
      <c r="E84" s="70"/>
      <c r="F84" s="70"/>
      <c r="G84" s="70"/>
      <c r="H84" s="46"/>
      <c r="I84" s="47"/>
      <c r="J84" s="47"/>
      <c r="K84" s="47"/>
    </row>
    <row r="85" spans="1:11" s="43" customFormat="1" ht="14.25" customHeight="1">
      <c r="A85" s="122" t="s">
        <v>109</v>
      </c>
      <c r="B85" s="122"/>
      <c r="C85" s="122"/>
      <c r="D85" s="122"/>
      <c r="E85" s="122"/>
      <c r="F85" s="122"/>
      <c r="G85" s="122"/>
      <c r="H85" s="46"/>
      <c r="I85" s="47"/>
      <c r="J85" s="47"/>
      <c r="K85" s="47"/>
    </row>
    <row r="86" spans="1:11" s="43" customFormat="1" ht="13.5" customHeight="1">
      <c r="A86" s="55"/>
      <c r="B86" s="75"/>
      <c r="C86" s="75"/>
      <c r="D86" s="75"/>
      <c r="E86" s="75"/>
      <c r="F86" s="75"/>
      <c r="G86" s="75"/>
      <c r="H86" s="46"/>
      <c r="I86" s="47"/>
      <c r="J86" s="47"/>
      <c r="K86" s="47"/>
    </row>
    <row r="87" spans="1:11" s="43" customFormat="1" ht="14.25" customHeight="1">
      <c r="A87" s="123" t="s">
        <v>110</v>
      </c>
      <c r="B87" s="123" t="s">
        <v>111</v>
      </c>
      <c r="C87" s="123"/>
      <c r="D87" s="123"/>
      <c r="E87" s="123"/>
      <c r="F87" s="124" t="s">
        <v>74</v>
      </c>
      <c r="G87" s="124"/>
      <c r="H87" s="46"/>
      <c r="I87" s="47"/>
      <c r="J87" s="47"/>
      <c r="K87" s="47"/>
    </row>
    <row r="88" spans="1:11" s="43" customFormat="1" ht="14.25" customHeight="1">
      <c r="A88" s="125" t="s">
        <v>41</v>
      </c>
      <c r="B88" s="126" t="s">
        <v>112</v>
      </c>
      <c r="C88" s="126"/>
      <c r="D88" s="126"/>
      <c r="E88" s="126"/>
      <c r="F88" s="131">
        <v>0</v>
      </c>
      <c r="G88" s="131"/>
      <c r="H88" s="46"/>
      <c r="I88" s="47"/>
      <c r="J88" s="47"/>
      <c r="K88" s="47"/>
    </row>
    <row r="89" spans="1:11" s="43" customFormat="1" ht="13.5" customHeight="1">
      <c r="A89" s="125" t="s">
        <v>44</v>
      </c>
      <c r="B89" s="126" t="s">
        <v>405</v>
      </c>
      <c r="C89" s="126"/>
      <c r="D89" s="126"/>
      <c r="E89" s="126"/>
      <c r="F89" s="131">
        <v>0</v>
      </c>
      <c r="G89" s="131"/>
      <c r="H89" s="46"/>
      <c r="I89" s="47"/>
      <c r="J89" s="47"/>
      <c r="K89" s="47"/>
    </row>
    <row r="90" spans="1:11" s="43" customFormat="1" ht="13.5" customHeight="1">
      <c r="A90" s="129" t="s">
        <v>47</v>
      </c>
      <c r="B90" s="130" t="s">
        <v>221</v>
      </c>
      <c r="C90" s="130"/>
      <c r="D90" s="130"/>
      <c r="E90" s="130"/>
      <c r="F90" s="131">
        <v>0</v>
      </c>
      <c r="G90" s="131"/>
      <c r="H90" s="46"/>
      <c r="I90" s="47"/>
      <c r="J90" s="47"/>
      <c r="K90" s="47"/>
    </row>
    <row r="91" spans="1:11" s="43" customFormat="1" ht="16.5" customHeight="1">
      <c r="A91" s="125" t="s">
        <v>50</v>
      </c>
      <c r="B91" s="213" t="s">
        <v>431</v>
      </c>
      <c r="C91" s="213"/>
      <c r="D91" s="213"/>
      <c r="E91" s="213"/>
      <c r="F91" s="131">
        <v>0</v>
      </c>
      <c r="G91" s="131"/>
      <c r="H91" s="46"/>
      <c r="I91" s="47"/>
      <c r="J91" s="47"/>
      <c r="K91" s="47"/>
    </row>
    <row r="92" spans="1:11" s="43" customFormat="1" ht="15.75" customHeight="1">
      <c r="A92" s="118" t="s">
        <v>76</v>
      </c>
      <c r="B92" s="118"/>
      <c r="C92" s="118"/>
      <c r="D92" s="118"/>
      <c r="E92" s="118"/>
      <c r="F92" s="119">
        <f>SUM(F88:F91)</f>
        <v>0</v>
      </c>
      <c r="G92" s="119"/>
      <c r="H92" s="46"/>
      <c r="I92" s="47"/>
      <c r="J92" s="47"/>
      <c r="K92" s="47"/>
    </row>
    <row r="93" spans="1:11" s="43" customFormat="1" ht="13.5" customHeight="1">
      <c r="A93" s="47"/>
      <c r="B93" s="132"/>
      <c r="C93" s="132"/>
      <c r="D93" s="132"/>
      <c r="E93" s="132"/>
      <c r="F93" s="132"/>
      <c r="G93" s="132"/>
      <c r="H93" s="46"/>
      <c r="I93" s="47"/>
      <c r="J93" s="47"/>
      <c r="K93" s="47"/>
    </row>
    <row r="94" spans="1:11" ht="14.25" customHeight="1">
      <c r="A94" s="69" t="s">
        <v>119</v>
      </c>
      <c r="B94" s="69"/>
      <c r="C94" s="69"/>
      <c r="D94" s="69"/>
      <c r="E94" s="69"/>
      <c r="F94" s="69"/>
      <c r="G94" s="69"/>
      <c r="H94" s="46"/>
      <c r="I94" s="47"/>
      <c r="J94" s="47"/>
      <c r="K94" s="47"/>
    </row>
    <row r="95" spans="1:11" s="43" customFormat="1" ht="13.5" customHeight="1">
      <c r="A95" s="47"/>
      <c r="B95" s="47"/>
      <c r="C95" s="47"/>
      <c r="D95" s="47"/>
      <c r="E95" s="47"/>
      <c r="F95" s="47"/>
      <c r="G95" s="47"/>
      <c r="H95" s="46"/>
      <c r="I95" s="47"/>
      <c r="J95" s="47"/>
      <c r="K95" s="47"/>
    </row>
    <row r="96" spans="1:11" s="43" customFormat="1" ht="13.5" customHeight="1">
      <c r="A96" s="112">
        <v>2</v>
      </c>
      <c r="B96" s="134" t="s">
        <v>120</v>
      </c>
      <c r="C96" s="134"/>
      <c r="D96" s="134"/>
      <c r="E96" s="134"/>
      <c r="F96" s="112" t="s">
        <v>74</v>
      </c>
      <c r="G96" s="112"/>
      <c r="H96" s="46"/>
      <c r="I96" s="47"/>
      <c r="J96" s="47"/>
      <c r="K96" s="47"/>
    </row>
    <row r="97" spans="1:11" s="43" customFormat="1" ht="25.5" customHeight="1">
      <c r="A97" s="114" t="s">
        <v>80</v>
      </c>
      <c r="B97" s="78" t="s">
        <v>81</v>
      </c>
      <c r="C97" s="78"/>
      <c r="D97" s="78"/>
      <c r="E97" s="78"/>
      <c r="F97" s="131">
        <f>G60</f>
        <v>0</v>
      </c>
      <c r="G97" s="131"/>
      <c r="H97" s="46"/>
      <c r="I97" s="47"/>
      <c r="J97" s="47"/>
      <c r="K97" s="47"/>
    </row>
    <row r="98" spans="1:11" s="43" customFormat="1" ht="13.5" customHeight="1">
      <c r="A98" s="114" t="s">
        <v>90</v>
      </c>
      <c r="B98" s="78" t="s">
        <v>91</v>
      </c>
      <c r="C98" s="78"/>
      <c r="D98" s="78"/>
      <c r="E98" s="78"/>
      <c r="F98" s="135">
        <f>G76</f>
        <v>0.9374172727272727</v>
      </c>
      <c r="G98" s="135"/>
      <c r="H98" s="46"/>
      <c r="I98" s="47"/>
      <c r="J98" s="47"/>
      <c r="K98" s="47"/>
    </row>
    <row r="99" spans="1:11" s="43" customFormat="1" ht="13.5" customHeight="1">
      <c r="A99" s="114" t="s">
        <v>110</v>
      </c>
      <c r="B99" s="78" t="s">
        <v>111</v>
      </c>
      <c r="C99" s="78"/>
      <c r="D99" s="78"/>
      <c r="E99" s="78"/>
      <c r="F99" s="131">
        <f>F92</f>
        <v>0</v>
      </c>
      <c r="G99" s="131"/>
      <c r="H99" s="46"/>
      <c r="I99" s="47"/>
      <c r="J99" s="47"/>
      <c r="K99" s="47"/>
    </row>
    <row r="100" spans="1:11" s="43" customFormat="1" ht="14.25" customHeight="1">
      <c r="A100" s="134" t="s">
        <v>76</v>
      </c>
      <c r="B100" s="134"/>
      <c r="C100" s="134"/>
      <c r="D100" s="134"/>
      <c r="E100" s="134"/>
      <c r="F100" s="136">
        <f>F97+F98+F99</f>
        <v>0.9374172727272727</v>
      </c>
      <c r="G100" s="136"/>
      <c r="H100" s="46"/>
      <c r="I100" s="47"/>
      <c r="J100" s="47"/>
      <c r="K100" s="47"/>
    </row>
    <row r="101" spans="1:11" s="43" customFormat="1" ht="14.25" customHeight="1">
      <c r="A101" s="75"/>
      <c r="B101" s="75"/>
      <c r="C101" s="75"/>
      <c r="D101" s="75"/>
      <c r="E101" s="75"/>
      <c r="F101" s="75"/>
      <c r="G101" s="75"/>
      <c r="H101" s="46"/>
      <c r="I101" s="47"/>
      <c r="J101" s="47"/>
      <c r="K101" s="47"/>
    </row>
    <row r="102" spans="1:11" s="43" customFormat="1" ht="14.25" customHeight="1">
      <c r="A102" s="95" t="s">
        <v>121</v>
      </c>
      <c r="B102" s="95"/>
      <c r="C102" s="95"/>
      <c r="D102" s="95"/>
      <c r="E102" s="95"/>
      <c r="F102" s="95"/>
      <c r="G102" s="95"/>
      <c r="H102" s="46"/>
      <c r="I102" s="47"/>
      <c r="J102" s="47"/>
      <c r="K102" s="47"/>
    </row>
    <row r="103" spans="1:9" s="43" customFormat="1" ht="13.5" customHeight="1">
      <c r="A103" s="47"/>
      <c r="B103" s="75"/>
      <c r="C103" s="75"/>
      <c r="D103" s="75"/>
      <c r="E103" s="75"/>
      <c r="F103" s="75"/>
      <c r="G103" s="75"/>
      <c r="H103" s="46"/>
      <c r="I103" s="47"/>
    </row>
    <row r="104" spans="1:9" s="43" customFormat="1" ht="13.5" customHeight="1">
      <c r="A104" s="98">
        <v>3</v>
      </c>
      <c r="B104" s="98" t="s">
        <v>122</v>
      </c>
      <c r="C104" s="98"/>
      <c r="D104" s="98"/>
      <c r="E104" s="98"/>
      <c r="F104" s="98" t="s">
        <v>82</v>
      </c>
      <c r="G104" s="98" t="s">
        <v>74</v>
      </c>
      <c r="H104" s="46"/>
      <c r="I104" s="47"/>
    </row>
    <row r="105" spans="1:9" s="43" customFormat="1" ht="14.25" customHeight="1">
      <c r="A105" s="99" t="s">
        <v>41</v>
      </c>
      <c r="B105" s="137" t="s">
        <v>123</v>
      </c>
      <c r="C105" s="137"/>
      <c r="D105" s="137"/>
      <c r="E105" s="137"/>
      <c r="F105" s="138">
        <v>0.0042</v>
      </c>
      <c r="G105" s="102">
        <v>0</v>
      </c>
      <c r="H105" s="46"/>
      <c r="I105" s="47"/>
    </row>
    <row r="106" spans="1:9" s="43" customFormat="1" ht="24.75" customHeight="1">
      <c r="A106" s="56" t="s">
        <v>44</v>
      </c>
      <c r="B106" s="137" t="s">
        <v>124</v>
      </c>
      <c r="C106" s="137"/>
      <c r="D106" s="137"/>
      <c r="E106" s="137"/>
      <c r="F106" s="140">
        <f>0.08*F105</f>
        <v>0.000336</v>
      </c>
      <c r="G106" s="102">
        <v>0</v>
      </c>
      <c r="H106" s="46"/>
      <c r="I106" s="47"/>
    </row>
    <row r="107" spans="1:9" s="43" customFormat="1" ht="26.25" customHeight="1">
      <c r="A107" s="56" t="s">
        <v>47</v>
      </c>
      <c r="B107" s="137" t="s">
        <v>125</v>
      </c>
      <c r="C107" s="137"/>
      <c r="D107" s="137"/>
      <c r="E107" s="137"/>
      <c r="F107" s="140">
        <v>0.04</v>
      </c>
      <c r="G107" s="102">
        <v>0</v>
      </c>
      <c r="H107" s="46"/>
      <c r="I107" s="47"/>
    </row>
    <row r="108" spans="1:9" s="43" customFormat="1" ht="14.25" customHeight="1">
      <c r="A108" s="56" t="s">
        <v>50</v>
      </c>
      <c r="B108" s="137" t="s">
        <v>126</v>
      </c>
      <c r="C108" s="137"/>
      <c r="D108" s="137"/>
      <c r="E108" s="137"/>
      <c r="F108" s="140">
        <v>0.0194</v>
      </c>
      <c r="G108" s="102">
        <v>0</v>
      </c>
      <c r="H108" s="46"/>
      <c r="I108" s="47"/>
    </row>
    <row r="109" spans="1:9" s="43" customFormat="1" ht="24.75" customHeight="1">
      <c r="A109" s="56" t="s">
        <v>97</v>
      </c>
      <c r="B109" s="137" t="s">
        <v>127</v>
      </c>
      <c r="C109" s="137"/>
      <c r="D109" s="137"/>
      <c r="E109" s="137"/>
      <c r="F109" s="140">
        <f>F108*F76</f>
        <v>0.0071392</v>
      </c>
      <c r="G109" s="102">
        <v>0</v>
      </c>
      <c r="H109" s="46"/>
      <c r="I109" s="47"/>
    </row>
    <row r="110" spans="1:9" s="43" customFormat="1" ht="13.5" customHeight="1">
      <c r="A110" s="141"/>
      <c r="B110" s="123" t="s">
        <v>128</v>
      </c>
      <c r="C110" s="123"/>
      <c r="D110" s="123"/>
      <c r="E110" s="123"/>
      <c r="F110" s="142">
        <f>SUM(F105:F109)</f>
        <v>0.0710752</v>
      </c>
      <c r="G110" s="143">
        <f>SUM(G105:G109)</f>
        <v>0</v>
      </c>
      <c r="H110" s="46"/>
      <c r="I110" s="47"/>
    </row>
    <row r="111" spans="1:9" s="43" customFormat="1" ht="15" customHeight="1">
      <c r="A111" s="149"/>
      <c r="B111" s="145"/>
      <c r="C111" s="145"/>
      <c r="D111" s="145"/>
      <c r="E111" s="145"/>
      <c r="F111" s="146"/>
      <c r="G111" s="148"/>
      <c r="H111" s="46"/>
      <c r="I111" s="47"/>
    </row>
    <row r="112" spans="1:11" s="43" customFormat="1" ht="15.75" customHeight="1">
      <c r="A112" s="95" t="s">
        <v>132</v>
      </c>
      <c r="B112" s="95"/>
      <c r="C112" s="95"/>
      <c r="D112" s="95"/>
      <c r="E112" s="95"/>
      <c r="F112" s="95"/>
      <c r="G112" s="95"/>
      <c r="H112" s="46"/>
      <c r="I112" s="151"/>
      <c r="J112" s="152"/>
      <c r="K112" s="47"/>
    </row>
    <row r="113" spans="1:11" s="43" customFormat="1" ht="14.25" customHeight="1">
      <c r="A113" s="153"/>
      <c r="B113" s="153"/>
      <c r="C113" s="153"/>
      <c r="D113" s="153"/>
      <c r="E113" s="153"/>
      <c r="F113" s="153"/>
      <c r="G113" s="153"/>
      <c r="H113" s="46"/>
      <c r="I113" s="47"/>
      <c r="J113" s="47"/>
      <c r="K113" s="47"/>
    </row>
    <row r="114" spans="1:11" s="43" customFormat="1" ht="24.75" customHeight="1">
      <c r="A114" s="108" t="s">
        <v>133</v>
      </c>
      <c r="B114" s="108"/>
      <c r="C114" s="108"/>
      <c r="D114" s="108"/>
      <c r="E114" s="108"/>
      <c r="F114" s="108"/>
      <c r="G114" s="108"/>
      <c r="H114" s="46"/>
      <c r="I114" s="47"/>
      <c r="J114" s="47"/>
      <c r="K114" s="47"/>
    </row>
    <row r="115" spans="1:11" s="43" customFormat="1" ht="14.25" customHeight="1">
      <c r="A115" s="153"/>
      <c r="B115" s="153"/>
      <c r="C115" s="153"/>
      <c r="D115" s="153"/>
      <c r="E115" s="153"/>
      <c r="F115" s="153"/>
      <c r="G115" s="153"/>
      <c r="H115" s="46"/>
      <c r="I115" s="47"/>
      <c r="J115" s="47"/>
      <c r="K115" s="47"/>
    </row>
    <row r="116" spans="1:11" s="43" customFormat="1" ht="13.5" customHeight="1">
      <c r="A116" s="110" t="s">
        <v>134</v>
      </c>
      <c r="B116" s="110"/>
      <c r="C116" s="110"/>
      <c r="D116" s="110"/>
      <c r="E116" s="110"/>
      <c r="F116" s="110"/>
      <c r="G116" s="269"/>
      <c r="H116" s="46"/>
      <c r="I116" s="47"/>
      <c r="J116" s="47"/>
      <c r="K116" s="47"/>
    </row>
    <row r="117" spans="1:11" s="43" customFormat="1" ht="14.25" customHeight="1">
      <c r="A117" s="153"/>
      <c r="B117" s="153"/>
      <c r="C117" s="153"/>
      <c r="D117" s="153"/>
      <c r="E117" s="153"/>
      <c r="F117" s="153"/>
      <c r="G117" s="155"/>
      <c r="H117" s="46"/>
      <c r="I117" s="47"/>
      <c r="J117" s="47"/>
      <c r="K117" s="47"/>
    </row>
    <row r="118" spans="1:11" s="43" customFormat="1" ht="15.75" customHeight="1">
      <c r="A118" s="122" t="s">
        <v>135</v>
      </c>
      <c r="B118" s="122"/>
      <c r="C118" s="122"/>
      <c r="D118" s="122"/>
      <c r="E118" s="122"/>
      <c r="F118" s="122"/>
      <c r="G118" s="122"/>
      <c r="H118" s="46"/>
      <c r="I118" s="47"/>
      <c r="J118" s="47"/>
      <c r="K118" s="47"/>
    </row>
    <row r="119" spans="1:11" s="43" customFormat="1" ht="14.25" customHeight="1">
      <c r="A119" s="153"/>
      <c r="B119" s="153"/>
      <c r="C119" s="153"/>
      <c r="D119" s="153"/>
      <c r="E119" s="153"/>
      <c r="F119" s="153"/>
      <c r="G119" s="153"/>
      <c r="H119" s="46"/>
      <c r="I119" s="47"/>
      <c r="J119" s="47"/>
      <c r="K119" s="47"/>
    </row>
    <row r="120" spans="1:11" s="43" customFormat="1" ht="25.5" customHeight="1">
      <c r="A120" s="98" t="s">
        <v>136</v>
      </c>
      <c r="B120" s="98" t="s">
        <v>137</v>
      </c>
      <c r="C120" s="98"/>
      <c r="D120" s="98"/>
      <c r="E120" s="98"/>
      <c r="F120" s="156" t="s">
        <v>138</v>
      </c>
      <c r="G120" s="98" t="s">
        <v>74</v>
      </c>
      <c r="H120" s="46"/>
      <c r="I120" s="47"/>
      <c r="J120" s="47"/>
      <c r="K120" s="47"/>
    </row>
    <row r="121" spans="1:11" s="43" customFormat="1" ht="13.5" customHeight="1">
      <c r="A121" s="56" t="s">
        <v>41</v>
      </c>
      <c r="B121" s="137" t="s">
        <v>139</v>
      </c>
      <c r="C121" s="137"/>
      <c r="D121" s="137"/>
      <c r="E121" s="137"/>
      <c r="F121" s="157">
        <v>0.0833</v>
      </c>
      <c r="G121" s="102">
        <v>0</v>
      </c>
      <c r="H121" s="46"/>
      <c r="I121" s="159"/>
      <c r="J121" s="47"/>
      <c r="K121" s="47"/>
    </row>
    <row r="122" spans="1:11" s="43" customFormat="1" ht="13.5" customHeight="1">
      <c r="A122" s="125" t="s">
        <v>44</v>
      </c>
      <c r="B122" s="160" t="s">
        <v>137</v>
      </c>
      <c r="C122" s="160"/>
      <c r="D122" s="160"/>
      <c r="E122" s="160"/>
      <c r="F122" s="103">
        <v>0.0222</v>
      </c>
      <c r="G122" s="102">
        <v>0</v>
      </c>
      <c r="H122" s="46"/>
      <c r="I122" s="161"/>
      <c r="J122" s="47"/>
      <c r="K122" s="47"/>
    </row>
    <row r="123" spans="1:11" s="43" customFormat="1" ht="13.5" customHeight="1">
      <c r="A123" s="125" t="s">
        <v>47</v>
      </c>
      <c r="B123" s="100" t="s">
        <v>140</v>
      </c>
      <c r="C123" s="100"/>
      <c r="D123" s="100"/>
      <c r="E123" s="100"/>
      <c r="F123" s="103">
        <v>0.0004</v>
      </c>
      <c r="G123" s="102">
        <f aca="true" t="shared" si="0" ref="G123:G125">$G$116*F123</f>
        <v>0</v>
      </c>
      <c r="H123" s="46"/>
      <c r="I123" s="47"/>
      <c r="J123" s="47"/>
      <c r="K123" s="47"/>
    </row>
    <row r="124" spans="1:11" s="43" customFormat="1" ht="13.5" customHeight="1">
      <c r="A124" s="125" t="s">
        <v>50</v>
      </c>
      <c r="B124" s="100" t="s">
        <v>141</v>
      </c>
      <c r="C124" s="100"/>
      <c r="D124" s="100"/>
      <c r="E124" s="100"/>
      <c r="F124" s="103">
        <v>0.0002</v>
      </c>
      <c r="G124" s="102">
        <f t="shared" si="0"/>
        <v>0</v>
      </c>
      <c r="H124" s="46"/>
      <c r="I124" s="47"/>
      <c r="J124" s="47"/>
      <c r="K124" s="47"/>
    </row>
    <row r="125" spans="1:11" s="43" customFormat="1" ht="13.5" customHeight="1">
      <c r="A125" s="125" t="s">
        <v>97</v>
      </c>
      <c r="B125" s="100" t="s">
        <v>142</v>
      </c>
      <c r="C125" s="100"/>
      <c r="D125" s="100"/>
      <c r="E125" s="100"/>
      <c r="F125" s="103">
        <v>0.0014</v>
      </c>
      <c r="G125" s="102">
        <f t="shared" si="0"/>
        <v>0</v>
      </c>
      <c r="H125" s="46"/>
      <c r="I125" s="47"/>
      <c r="J125" s="47"/>
      <c r="K125" s="47"/>
    </row>
    <row r="126" spans="1:11" s="43" customFormat="1" ht="13.5" customHeight="1">
      <c r="A126" s="162" t="s">
        <v>99</v>
      </c>
      <c r="B126" s="100" t="s">
        <v>143</v>
      </c>
      <c r="C126" s="100"/>
      <c r="D126" s="100"/>
      <c r="E126" s="100"/>
      <c r="F126" s="163">
        <v>0.0166</v>
      </c>
      <c r="G126" s="102">
        <v>0</v>
      </c>
      <c r="H126" s="46"/>
      <c r="I126" s="47"/>
      <c r="J126" s="47"/>
      <c r="K126" s="47"/>
    </row>
    <row r="127" spans="1:11" s="43" customFormat="1" ht="13.5" customHeight="1">
      <c r="A127" s="141"/>
      <c r="B127" s="123" t="s">
        <v>128</v>
      </c>
      <c r="C127" s="123"/>
      <c r="D127" s="123"/>
      <c r="E127" s="123"/>
      <c r="F127" s="142">
        <f>SUM(F121:F126)</f>
        <v>0.1241</v>
      </c>
      <c r="G127" s="143">
        <v>0</v>
      </c>
      <c r="H127" s="46"/>
      <c r="I127" s="47"/>
      <c r="J127" s="47"/>
      <c r="K127" s="47"/>
    </row>
    <row r="128" spans="1:11" s="43" customFormat="1" ht="13.5" customHeight="1">
      <c r="A128" s="165"/>
      <c r="B128" s="47"/>
      <c r="C128" s="47"/>
      <c r="D128" s="47"/>
      <c r="E128" s="47"/>
      <c r="F128" s="47"/>
      <c r="G128" s="47"/>
      <c r="H128" s="46"/>
      <c r="I128" s="47"/>
      <c r="J128" s="47"/>
      <c r="K128" s="47"/>
    </row>
    <row r="129" spans="1:11" s="43" customFormat="1" ht="15.75" customHeight="1">
      <c r="A129" s="122" t="s">
        <v>151</v>
      </c>
      <c r="B129" s="122"/>
      <c r="C129" s="122"/>
      <c r="D129" s="122"/>
      <c r="E129" s="122"/>
      <c r="F129" s="122"/>
      <c r="G129" s="122"/>
      <c r="H129" s="46"/>
      <c r="I129" s="47"/>
      <c r="J129" s="166"/>
      <c r="K129" s="47"/>
    </row>
    <row r="130" spans="1:11" s="43" customFormat="1" ht="14.25" customHeight="1">
      <c r="A130" s="153"/>
      <c r="B130" s="153"/>
      <c r="C130" s="153"/>
      <c r="D130" s="153"/>
      <c r="E130" s="153"/>
      <c r="F130" s="153"/>
      <c r="G130" s="153"/>
      <c r="H130" s="46"/>
      <c r="I130" s="47"/>
      <c r="J130" s="47"/>
      <c r="K130" s="47"/>
    </row>
    <row r="131" spans="1:11" s="43" customFormat="1" ht="13.5" customHeight="1">
      <c r="A131" s="98" t="s">
        <v>152</v>
      </c>
      <c r="B131" s="98" t="s">
        <v>153</v>
      </c>
      <c r="C131" s="98"/>
      <c r="D131" s="98"/>
      <c r="E131" s="98"/>
      <c r="F131" s="156" t="s">
        <v>82</v>
      </c>
      <c r="G131" s="98" t="s">
        <v>74</v>
      </c>
      <c r="H131" s="46"/>
      <c r="I131" s="47"/>
      <c r="J131" s="47"/>
      <c r="K131" s="47"/>
    </row>
    <row r="132" spans="1:11" s="43" customFormat="1" ht="14.25" customHeight="1">
      <c r="A132" s="90" t="s">
        <v>41</v>
      </c>
      <c r="B132" s="100" t="s">
        <v>154</v>
      </c>
      <c r="C132" s="100"/>
      <c r="D132" s="100"/>
      <c r="E132" s="100"/>
      <c r="F132" s="101">
        <v>0</v>
      </c>
      <c r="G132" s="102">
        <f>G116*F132</f>
        <v>0</v>
      </c>
      <c r="H132" s="46"/>
      <c r="I132" s="47"/>
      <c r="J132" s="47"/>
      <c r="K132" s="47"/>
    </row>
    <row r="133" spans="1:11" s="43" customFormat="1" ht="13.5" customHeight="1">
      <c r="A133" s="63" t="s">
        <v>155</v>
      </c>
      <c r="B133" s="63"/>
      <c r="C133" s="63"/>
      <c r="D133" s="63"/>
      <c r="E133" s="63"/>
      <c r="F133" s="142">
        <v>0</v>
      </c>
      <c r="G133" s="167">
        <f>G132</f>
        <v>0</v>
      </c>
      <c r="H133" s="46"/>
      <c r="I133" s="47"/>
      <c r="J133" s="47"/>
      <c r="K133" s="47"/>
    </row>
    <row r="134" spans="1:11" s="43" customFormat="1" ht="13.5" customHeight="1">
      <c r="A134" s="107" t="s">
        <v>156</v>
      </c>
      <c r="B134" s="107"/>
      <c r="C134" s="107"/>
      <c r="D134" s="107"/>
      <c r="E134" s="107"/>
      <c r="F134" s="107"/>
      <c r="G134" s="107"/>
      <c r="H134" s="46"/>
      <c r="I134" s="47"/>
      <c r="J134" s="47"/>
      <c r="K134" s="47"/>
    </row>
    <row r="135" spans="1:11" s="43" customFormat="1" ht="14.25" customHeight="1">
      <c r="A135" s="107"/>
      <c r="B135" s="107"/>
      <c r="C135" s="107"/>
      <c r="D135" s="107"/>
      <c r="E135" s="107"/>
      <c r="F135" s="107"/>
      <c r="G135" s="107"/>
      <c r="H135" s="46"/>
      <c r="I135" s="47"/>
      <c r="J135" s="47"/>
      <c r="K135" s="47"/>
    </row>
    <row r="136" spans="1:11" s="43" customFormat="1" ht="14.25" customHeight="1">
      <c r="A136" s="168"/>
      <c r="B136" s="54"/>
      <c r="C136" s="54"/>
      <c r="D136" s="54"/>
      <c r="E136" s="54"/>
      <c r="F136" s="169"/>
      <c r="G136" s="170"/>
      <c r="H136" s="46"/>
      <c r="I136" s="47"/>
      <c r="J136" s="47"/>
      <c r="K136" s="47"/>
    </row>
    <row r="137" spans="1:11" s="43" customFormat="1" ht="13.5" customHeight="1">
      <c r="A137" s="69" t="s">
        <v>157</v>
      </c>
      <c r="B137" s="69"/>
      <c r="C137" s="69"/>
      <c r="D137" s="69"/>
      <c r="E137" s="69"/>
      <c r="F137" s="69"/>
      <c r="G137" s="69"/>
      <c r="H137" s="46"/>
      <c r="I137" s="47"/>
      <c r="J137" s="47"/>
      <c r="K137" s="47"/>
    </row>
    <row r="138" spans="1:11" s="43" customFormat="1" ht="14.25" customHeight="1">
      <c r="A138" s="171"/>
      <c r="B138" s="171"/>
      <c r="C138" s="171"/>
      <c r="D138" s="171"/>
      <c r="E138" s="171"/>
      <c r="F138" s="171"/>
      <c r="G138" s="171"/>
      <c r="H138" s="46"/>
      <c r="I138" s="47"/>
      <c r="J138" s="47"/>
      <c r="K138" s="47"/>
    </row>
    <row r="139" spans="1:11" s="43" customFormat="1" ht="14.25" customHeight="1">
      <c r="A139" s="98">
        <v>4</v>
      </c>
      <c r="B139" s="172" t="s">
        <v>158</v>
      </c>
      <c r="C139" s="172"/>
      <c r="D139" s="172"/>
      <c r="E139" s="172"/>
      <c r="F139" s="63"/>
      <c r="G139" s="98" t="s">
        <v>74</v>
      </c>
      <c r="H139" s="46"/>
      <c r="I139" s="47"/>
      <c r="J139" s="47"/>
      <c r="K139" s="47"/>
    </row>
    <row r="140" spans="1:11" s="43" customFormat="1" ht="13.5" customHeight="1">
      <c r="A140" s="90" t="s">
        <v>136</v>
      </c>
      <c r="B140" s="100" t="s">
        <v>137</v>
      </c>
      <c r="C140" s="100"/>
      <c r="D140" s="100"/>
      <c r="E140" s="100"/>
      <c r="F140" s="101">
        <f>F127</f>
        <v>0.1241</v>
      </c>
      <c r="G140" s="102">
        <f>G127</f>
        <v>0</v>
      </c>
      <c r="H140" s="46"/>
      <c r="I140" s="47"/>
      <c r="J140" s="47"/>
      <c r="K140" s="47"/>
    </row>
    <row r="141" spans="1:11" s="43" customFormat="1" ht="13.5" customHeight="1">
      <c r="A141" s="125" t="s">
        <v>152</v>
      </c>
      <c r="B141" s="100" t="s">
        <v>153</v>
      </c>
      <c r="C141" s="100"/>
      <c r="D141" s="100"/>
      <c r="E141" s="100"/>
      <c r="F141" s="103">
        <f>F133</f>
        <v>0</v>
      </c>
      <c r="G141" s="102">
        <f>G133</f>
        <v>0</v>
      </c>
      <c r="H141" s="46"/>
      <c r="I141" s="47"/>
      <c r="J141" s="47"/>
      <c r="K141" s="47"/>
    </row>
    <row r="142" spans="1:11" s="43" customFormat="1" ht="13.5" customHeight="1">
      <c r="A142" s="141"/>
      <c r="B142" s="123" t="s">
        <v>128</v>
      </c>
      <c r="C142" s="123"/>
      <c r="D142" s="123"/>
      <c r="E142" s="123"/>
      <c r="F142" s="142">
        <f>F140</f>
        <v>0.1241</v>
      </c>
      <c r="G142" s="143">
        <f>G140+G141</f>
        <v>0</v>
      </c>
      <c r="H142" s="46"/>
      <c r="I142" s="47"/>
      <c r="J142" s="47"/>
      <c r="K142" s="47"/>
    </row>
    <row r="143" spans="1:11" ht="14.25" customHeight="1">
      <c r="A143" s="47"/>
      <c r="B143" s="47"/>
      <c r="C143" s="47"/>
      <c r="D143" s="47"/>
      <c r="E143" s="47"/>
      <c r="F143" s="47"/>
      <c r="G143" s="47"/>
      <c r="H143" s="46"/>
      <c r="I143" s="47"/>
      <c r="J143" s="47"/>
      <c r="K143" s="47"/>
    </row>
    <row r="144" spans="1:11" s="43" customFormat="1" ht="15.75" customHeight="1">
      <c r="A144" s="95" t="s">
        <v>159</v>
      </c>
      <c r="B144" s="95"/>
      <c r="C144" s="95"/>
      <c r="D144" s="95"/>
      <c r="E144" s="95"/>
      <c r="F144" s="95"/>
      <c r="G144" s="95"/>
      <c r="H144" s="46"/>
      <c r="I144" s="47"/>
      <c r="J144" s="47"/>
      <c r="K144" s="47"/>
    </row>
    <row r="145" spans="1:11" ht="14.25" customHeight="1">
      <c r="A145" s="47"/>
      <c r="B145" s="47"/>
      <c r="C145" s="47"/>
      <c r="D145" s="47"/>
      <c r="E145" s="47"/>
      <c r="F145" s="47"/>
      <c r="G145" s="47"/>
      <c r="H145" s="46"/>
      <c r="I145" s="47"/>
      <c r="J145" s="47"/>
      <c r="K145" s="47"/>
    </row>
    <row r="146" spans="1:11" s="43" customFormat="1" ht="13.5" customHeight="1">
      <c r="A146" s="63">
        <v>5</v>
      </c>
      <c r="B146" s="63" t="s">
        <v>160</v>
      </c>
      <c r="C146" s="63"/>
      <c r="D146" s="63"/>
      <c r="E146" s="63"/>
      <c r="F146" s="63" t="s">
        <v>74</v>
      </c>
      <c r="G146" s="63"/>
      <c r="H146" s="46"/>
      <c r="I146" s="47"/>
      <c r="J146" s="47"/>
      <c r="K146" s="47"/>
    </row>
    <row r="147" spans="1:11" s="43" customFormat="1" ht="13.5" customHeight="1">
      <c r="A147" s="56" t="s">
        <v>41</v>
      </c>
      <c r="B147" s="137" t="s">
        <v>161</v>
      </c>
      <c r="C147" s="137"/>
      <c r="D147" s="137"/>
      <c r="E147" s="137"/>
      <c r="F147" s="131">
        <v>0</v>
      </c>
      <c r="G147" s="131"/>
      <c r="H147" s="46"/>
      <c r="I147" s="47"/>
      <c r="J147" s="47"/>
      <c r="K147" s="47"/>
    </row>
    <row r="148" spans="1:11" s="43" customFormat="1" ht="13.5" customHeight="1">
      <c r="A148" s="56" t="s">
        <v>44</v>
      </c>
      <c r="B148" s="137" t="s">
        <v>162</v>
      </c>
      <c r="C148" s="137"/>
      <c r="D148" s="137"/>
      <c r="E148" s="137"/>
      <c r="F148" s="131">
        <v>0</v>
      </c>
      <c r="G148" s="131"/>
      <c r="H148" s="46"/>
      <c r="I148" s="47"/>
      <c r="J148" s="47"/>
      <c r="K148" s="47"/>
    </row>
    <row r="149" spans="1:11" s="43" customFormat="1" ht="13.5" customHeight="1">
      <c r="A149" s="56" t="s">
        <v>47</v>
      </c>
      <c r="B149" s="137" t="s">
        <v>163</v>
      </c>
      <c r="C149" s="137"/>
      <c r="D149" s="137"/>
      <c r="E149" s="137"/>
      <c r="F149" s="131">
        <v>0</v>
      </c>
      <c r="G149" s="131"/>
      <c r="H149" s="46"/>
      <c r="I149" s="47"/>
      <c r="J149" s="47"/>
      <c r="K149" s="47"/>
    </row>
    <row r="150" spans="1:11" s="43" customFormat="1" ht="13.5" customHeight="1">
      <c r="A150" s="56" t="s">
        <v>50</v>
      </c>
      <c r="B150" s="137" t="s">
        <v>164</v>
      </c>
      <c r="C150" s="137"/>
      <c r="D150" s="137"/>
      <c r="E150" s="137"/>
      <c r="F150" s="131">
        <v>0</v>
      </c>
      <c r="G150" s="131"/>
      <c r="H150" s="46"/>
      <c r="I150" s="47"/>
      <c r="J150" s="47"/>
      <c r="K150" s="47"/>
    </row>
    <row r="151" spans="1:11" s="43" customFormat="1" ht="13.5" customHeight="1">
      <c r="A151" s="175"/>
      <c r="B151" s="63" t="s">
        <v>76</v>
      </c>
      <c r="C151" s="63"/>
      <c r="D151" s="63"/>
      <c r="E151" s="63"/>
      <c r="F151" s="176">
        <f>SUM(F147:F150)</f>
        <v>0</v>
      </c>
      <c r="G151" s="176"/>
      <c r="H151" s="46"/>
      <c r="I151" s="47"/>
      <c r="J151" s="47"/>
      <c r="K151" s="47"/>
    </row>
    <row r="152" spans="1:11" ht="14.25" customHeight="1">
      <c r="A152" s="47"/>
      <c r="B152" s="47"/>
      <c r="C152" s="47"/>
      <c r="D152" s="47"/>
      <c r="E152" s="47"/>
      <c r="F152" s="47"/>
      <c r="G152" s="47"/>
      <c r="H152" s="46"/>
      <c r="I152" s="47"/>
      <c r="J152" s="47"/>
      <c r="K152" s="47"/>
    </row>
    <row r="153" spans="1:11" s="43" customFormat="1" ht="13.5" customHeight="1">
      <c r="A153" s="120" t="s">
        <v>165</v>
      </c>
      <c r="B153" s="120"/>
      <c r="C153" s="120"/>
      <c r="D153" s="120"/>
      <c r="E153" s="120"/>
      <c r="F153" s="120"/>
      <c r="G153" s="120"/>
      <c r="H153" s="46"/>
      <c r="I153" s="47"/>
      <c r="J153" s="47"/>
      <c r="K153" s="47"/>
    </row>
    <row r="154" spans="1:11" s="43" customFormat="1" ht="14.25" customHeight="1">
      <c r="A154" s="84"/>
      <c r="B154" s="47"/>
      <c r="C154" s="47"/>
      <c r="D154" s="47"/>
      <c r="E154" s="47"/>
      <c r="F154" s="47"/>
      <c r="G154" s="47"/>
      <c r="H154" s="46"/>
      <c r="I154" s="47"/>
      <c r="J154" s="47"/>
      <c r="K154" s="47"/>
    </row>
    <row r="155" spans="1:11" s="43" customFormat="1" ht="15.75" customHeight="1">
      <c r="A155" s="177" t="s">
        <v>166</v>
      </c>
      <c r="B155" s="177"/>
      <c r="C155" s="177"/>
      <c r="D155" s="177"/>
      <c r="E155" s="177"/>
      <c r="F155" s="177"/>
      <c r="G155" s="177"/>
      <c r="H155" s="46"/>
      <c r="I155" s="47"/>
      <c r="J155" s="47"/>
      <c r="K155" s="47"/>
    </row>
    <row r="156" spans="1:11" s="43" customFormat="1" ht="14.25" customHeight="1">
      <c r="A156" s="178"/>
      <c r="B156" s="178"/>
      <c r="C156" s="178"/>
      <c r="D156" s="178"/>
      <c r="E156" s="178"/>
      <c r="F156" s="178"/>
      <c r="G156" s="178"/>
      <c r="H156" s="46"/>
      <c r="I156" s="47"/>
      <c r="J156" s="47"/>
      <c r="K156" s="47"/>
    </row>
    <row r="157" spans="1:11" s="43" customFormat="1" ht="13.5" customHeight="1">
      <c r="A157" s="110" t="s">
        <v>167</v>
      </c>
      <c r="B157" s="110"/>
      <c r="C157" s="110"/>
      <c r="D157" s="110"/>
      <c r="E157" s="110"/>
      <c r="F157" s="110"/>
      <c r="G157" s="179">
        <f>F48+F100+G110+G142+F151</f>
        <v>3.484746818181818</v>
      </c>
      <c r="H157" s="46"/>
      <c r="I157" s="47"/>
      <c r="J157" s="47"/>
      <c r="K157" s="47"/>
    </row>
    <row r="158" spans="1:11" s="43" customFormat="1" ht="14.25" customHeight="1">
      <c r="A158" s="47"/>
      <c r="B158" s="53"/>
      <c r="C158" s="53"/>
      <c r="D158" s="53"/>
      <c r="E158" s="53"/>
      <c r="F158" s="53"/>
      <c r="G158" s="180">
        <f>G157+G160</f>
        <v>3.5892892227272726</v>
      </c>
      <c r="H158" s="46"/>
      <c r="I158" s="47"/>
      <c r="J158" s="47"/>
      <c r="K158" s="47"/>
    </row>
    <row r="159" spans="1:11" s="43" customFormat="1" ht="13.5" customHeight="1">
      <c r="A159" s="93">
        <v>6</v>
      </c>
      <c r="B159" s="181" t="s">
        <v>168</v>
      </c>
      <c r="C159" s="181"/>
      <c r="D159" s="181"/>
      <c r="E159" s="181"/>
      <c r="F159" s="181" t="s">
        <v>82</v>
      </c>
      <c r="G159" s="182" t="s">
        <v>74</v>
      </c>
      <c r="H159" s="46"/>
      <c r="I159" s="47"/>
      <c r="J159" s="47"/>
      <c r="K159" s="47"/>
    </row>
    <row r="160" spans="1:11" s="43" customFormat="1" ht="13.5" customHeight="1">
      <c r="A160" s="183" t="s">
        <v>41</v>
      </c>
      <c r="B160" s="184" t="s">
        <v>169</v>
      </c>
      <c r="C160" s="184"/>
      <c r="D160" s="184"/>
      <c r="E160" s="184"/>
      <c r="F160" s="185">
        <v>0.03</v>
      </c>
      <c r="G160" s="186">
        <f>G157*F160</f>
        <v>0.10454240454545455</v>
      </c>
      <c r="H160" s="46"/>
      <c r="I160" s="47"/>
      <c r="J160" s="47"/>
      <c r="K160" s="47"/>
    </row>
    <row r="161" spans="1:11" s="43" customFormat="1" ht="13.5" customHeight="1">
      <c r="A161" s="187" t="s">
        <v>44</v>
      </c>
      <c r="B161" s="78" t="s">
        <v>170</v>
      </c>
      <c r="C161" s="78"/>
      <c r="D161" s="78"/>
      <c r="E161" s="78"/>
      <c r="F161" s="188">
        <v>0.08599</v>
      </c>
      <c r="G161" s="189">
        <f>(G157+G160)*F161</f>
        <v>0.3086429802623182</v>
      </c>
      <c r="H161" s="190"/>
      <c r="I161" s="47"/>
      <c r="J161" s="47"/>
      <c r="K161" s="47"/>
    </row>
    <row r="162" spans="1:11" s="43" customFormat="1" ht="13.5" customHeight="1">
      <c r="A162" s="187" t="s">
        <v>47</v>
      </c>
      <c r="B162" s="78" t="s">
        <v>171</v>
      </c>
      <c r="C162" s="78"/>
      <c r="D162" s="78"/>
      <c r="E162" s="78"/>
      <c r="F162" s="188"/>
      <c r="G162" s="189"/>
      <c r="H162" s="46"/>
      <c r="I162" s="46"/>
      <c r="J162" s="47"/>
      <c r="K162" s="47"/>
    </row>
    <row r="163" spans="1:11" s="43" customFormat="1" ht="13.5" customHeight="1">
      <c r="A163" s="187"/>
      <c r="B163" s="78" t="s">
        <v>172</v>
      </c>
      <c r="C163" s="78"/>
      <c r="D163" s="78"/>
      <c r="E163" s="78"/>
      <c r="F163" s="188">
        <v>0.076</v>
      </c>
      <c r="G163" s="189">
        <f aca="true" t="shared" si="1" ref="G163:G165">SUM($G$157,$G$160,$G$161)/0.8575*F163</f>
        <v>0.3454727083699229</v>
      </c>
      <c r="H163" s="46"/>
      <c r="I163" s="47"/>
      <c r="J163" s="47"/>
      <c r="K163" s="47"/>
    </row>
    <row r="164" spans="1:11" s="43" customFormat="1" ht="13.5" customHeight="1">
      <c r="A164" s="187"/>
      <c r="B164" s="78" t="s">
        <v>173</v>
      </c>
      <c r="C164" s="78"/>
      <c r="D164" s="78"/>
      <c r="E164" s="78"/>
      <c r="F164" s="188">
        <v>0.0165</v>
      </c>
      <c r="G164" s="189">
        <f t="shared" si="1"/>
        <v>0.07500394326452274</v>
      </c>
      <c r="H164" s="46"/>
      <c r="I164" s="47"/>
      <c r="J164" s="47"/>
      <c r="K164" s="47"/>
    </row>
    <row r="165" spans="1:11" s="43" customFormat="1" ht="13.5" customHeight="1">
      <c r="A165" s="187"/>
      <c r="B165" s="78" t="s">
        <v>174</v>
      </c>
      <c r="C165" s="78"/>
      <c r="D165" s="78"/>
      <c r="E165" s="78"/>
      <c r="F165" s="188">
        <v>0.05</v>
      </c>
      <c r="G165" s="189">
        <f t="shared" si="1"/>
        <v>0.22728467655915982</v>
      </c>
      <c r="H165" s="46"/>
      <c r="I165" s="47"/>
      <c r="J165" s="47"/>
      <c r="K165" s="47"/>
    </row>
    <row r="166" spans="1:11" s="43" customFormat="1" ht="13.5" customHeight="1">
      <c r="A166" s="191"/>
      <c r="B166" s="192" t="s">
        <v>76</v>
      </c>
      <c r="C166" s="192"/>
      <c r="D166" s="192"/>
      <c r="E166" s="192"/>
      <c r="F166" s="193">
        <f>SUM(F160:F165)</f>
        <v>0.25849</v>
      </c>
      <c r="G166" s="94">
        <f>SUM(G160:G165)</f>
        <v>1.060946713001378</v>
      </c>
      <c r="H166" s="46"/>
      <c r="I166" s="47"/>
      <c r="J166" s="47"/>
      <c r="K166" s="47"/>
    </row>
    <row r="167" spans="1:11" ht="14.25" customHeight="1">
      <c r="A167" s="47"/>
      <c r="B167" s="47"/>
      <c r="C167" s="47"/>
      <c r="D167" s="47"/>
      <c r="E167" s="47"/>
      <c r="F167" s="47"/>
      <c r="G167" s="47"/>
      <c r="H167" s="46"/>
      <c r="I167" s="47"/>
      <c r="J167" s="47"/>
      <c r="K167" s="47"/>
    </row>
    <row r="168" spans="1:11" s="43" customFormat="1" ht="14.25" customHeight="1">
      <c r="A168" s="73" t="s">
        <v>175</v>
      </c>
      <c r="B168" s="73"/>
      <c r="C168" s="73"/>
      <c r="D168" s="73"/>
      <c r="E168" s="73"/>
      <c r="F168" s="73"/>
      <c r="G168" s="73"/>
      <c r="H168" s="46"/>
      <c r="I168" s="47"/>
      <c r="J168" s="47"/>
      <c r="K168" s="47"/>
    </row>
    <row r="169" spans="1:11" s="43" customFormat="1" ht="15.75" customHeight="1">
      <c r="A169" s="73" t="s">
        <v>176</v>
      </c>
      <c r="B169" s="73"/>
      <c r="C169" s="73"/>
      <c r="D169" s="73"/>
      <c r="E169" s="73"/>
      <c r="F169" s="73"/>
      <c r="G169" s="73"/>
      <c r="H169" s="46"/>
      <c r="I169" s="47"/>
      <c r="J169" s="47"/>
      <c r="K169" s="47"/>
    </row>
    <row r="170" spans="1:11" s="43" customFormat="1" ht="14.25" customHeight="1">
      <c r="A170" s="178" t="s">
        <v>177</v>
      </c>
      <c r="B170" s="178"/>
      <c r="C170" s="178"/>
      <c r="D170" s="178"/>
      <c r="E170" s="178"/>
      <c r="F170" s="178"/>
      <c r="G170" s="178"/>
      <c r="H170" s="46"/>
      <c r="I170" s="47"/>
      <c r="J170" s="47"/>
      <c r="K170" s="47"/>
    </row>
    <row r="171" spans="1:11" s="43" customFormat="1" ht="14.25" customHeight="1">
      <c r="A171" s="178" t="s">
        <v>178</v>
      </c>
      <c r="B171" s="178"/>
      <c r="C171" s="178"/>
      <c r="D171" s="178"/>
      <c r="E171" s="178"/>
      <c r="F171" s="178"/>
      <c r="G171" s="178"/>
      <c r="H171" s="46"/>
      <c r="I171" s="47"/>
      <c r="J171" s="47"/>
      <c r="K171" s="47"/>
    </row>
    <row r="172" spans="1:11" s="43" customFormat="1" ht="48.75" customHeight="1">
      <c r="A172" s="194" t="s">
        <v>179</v>
      </c>
      <c r="B172" s="194"/>
      <c r="C172" s="194"/>
      <c r="D172" s="194"/>
      <c r="E172" s="194"/>
      <c r="F172" s="194"/>
      <c r="G172" s="194"/>
      <c r="H172" s="46"/>
      <c r="I172" s="47"/>
      <c r="J172" s="47"/>
      <c r="K172" s="47"/>
    </row>
    <row r="173" spans="1:11" s="43" customFormat="1" ht="56.25" customHeight="1">
      <c r="A173" s="195" t="s">
        <v>180</v>
      </c>
      <c r="B173" s="195"/>
      <c r="C173" s="195"/>
      <c r="D173" s="195"/>
      <c r="E173" s="195"/>
      <c r="F173" s="195"/>
      <c r="G173" s="195"/>
      <c r="H173" s="46"/>
      <c r="I173" s="47"/>
      <c r="J173" s="47"/>
      <c r="K173" s="47"/>
    </row>
    <row r="174" spans="1:11" s="43" customFormat="1" ht="15.75" customHeight="1">
      <c r="A174" s="178"/>
      <c r="B174" s="53"/>
      <c r="C174" s="53"/>
      <c r="D174" s="53"/>
      <c r="E174" s="53"/>
      <c r="F174" s="53"/>
      <c r="G174" s="53"/>
      <c r="H174" s="46"/>
      <c r="I174" s="47"/>
      <c r="J174" s="47"/>
      <c r="K174" s="47"/>
    </row>
    <row r="175" spans="1:11" s="43" customFormat="1" ht="13.5" customHeight="1">
      <c r="A175" s="69" t="s">
        <v>181</v>
      </c>
      <c r="B175" s="69"/>
      <c r="C175" s="69"/>
      <c r="D175" s="69"/>
      <c r="E175" s="69"/>
      <c r="F175" s="69"/>
      <c r="G175" s="69"/>
      <c r="H175" s="46"/>
      <c r="I175" s="47"/>
      <c r="J175" s="47"/>
      <c r="K175" s="47"/>
    </row>
    <row r="176" spans="1:11" s="43" customFormat="1" ht="14.25" customHeight="1">
      <c r="A176" s="75"/>
      <c r="B176" s="75"/>
      <c r="C176" s="75"/>
      <c r="D176" s="75"/>
      <c r="E176" s="75"/>
      <c r="F176" s="75"/>
      <c r="G176" s="75"/>
      <c r="H176" s="46"/>
      <c r="I176" s="47"/>
      <c r="J176" s="47"/>
      <c r="K176" s="47"/>
    </row>
    <row r="177" spans="1:11" s="43" customFormat="1" ht="24.75" customHeight="1">
      <c r="A177" s="196"/>
      <c r="B177" s="134" t="s">
        <v>182</v>
      </c>
      <c r="C177" s="134"/>
      <c r="D177" s="134"/>
      <c r="E177" s="134"/>
      <c r="F177" s="134" t="s">
        <v>183</v>
      </c>
      <c r="G177" s="134"/>
      <c r="H177" s="46"/>
      <c r="I177" s="47"/>
      <c r="J177" s="47"/>
      <c r="K177" s="47"/>
    </row>
    <row r="178" spans="1:11" s="43" customFormat="1" ht="18.75" customHeight="1">
      <c r="A178" s="77" t="s">
        <v>41</v>
      </c>
      <c r="B178" s="78" t="s">
        <v>184</v>
      </c>
      <c r="C178" s="78"/>
      <c r="D178" s="78"/>
      <c r="E178" s="78"/>
      <c r="F178" s="81">
        <f>F48</f>
        <v>2.5473295454545455</v>
      </c>
      <c r="G178" s="81"/>
      <c r="H178" s="46"/>
      <c r="I178" s="47"/>
      <c r="J178" s="47"/>
      <c r="K178" s="47"/>
    </row>
    <row r="179" spans="1:11" s="43" customFormat="1" ht="24" customHeight="1">
      <c r="A179" s="77" t="s">
        <v>44</v>
      </c>
      <c r="B179" s="78" t="s">
        <v>185</v>
      </c>
      <c r="C179" s="78"/>
      <c r="D179" s="78"/>
      <c r="E179" s="78"/>
      <c r="F179" s="81">
        <f>F100</f>
        <v>0.9374172727272727</v>
      </c>
      <c r="G179" s="81"/>
      <c r="H179" s="46"/>
      <c r="I179" s="47"/>
      <c r="J179" s="47"/>
      <c r="K179" s="47"/>
    </row>
    <row r="180" spans="1:11" s="43" customFormat="1" ht="13.5" customHeight="1">
      <c r="A180" s="77" t="s">
        <v>47</v>
      </c>
      <c r="B180" s="78" t="s">
        <v>186</v>
      </c>
      <c r="C180" s="78"/>
      <c r="D180" s="78"/>
      <c r="E180" s="78"/>
      <c r="F180" s="81">
        <f>G110</f>
        <v>0</v>
      </c>
      <c r="G180" s="81"/>
      <c r="H180" s="46"/>
      <c r="I180" s="47"/>
      <c r="J180" s="47"/>
      <c r="K180" s="47"/>
    </row>
    <row r="181" spans="1:11" s="43" customFormat="1" ht="24" customHeight="1">
      <c r="A181" s="77" t="s">
        <v>50</v>
      </c>
      <c r="B181" s="78" t="s">
        <v>187</v>
      </c>
      <c r="C181" s="78"/>
      <c r="D181" s="78"/>
      <c r="E181" s="78"/>
      <c r="F181" s="81">
        <f>G142</f>
        <v>0</v>
      </c>
      <c r="G181" s="81"/>
      <c r="H181" s="46"/>
      <c r="I181" s="47"/>
      <c r="J181" s="47"/>
      <c r="K181" s="47"/>
    </row>
    <row r="182" spans="1:11" s="43" customFormat="1" ht="13.5" customHeight="1">
      <c r="A182" s="77" t="s">
        <v>97</v>
      </c>
      <c r="B182" s="78" t="s">
        <v>188</v>
      </c>
      <c r="C182" s="78"/>
      <c r="D182" s="78"/>
      <c r="E182" s="78"/>
      <c r="F182" s="81">
        <f>F151</f>
        <v>0</v>
      </c>
      <c r="G182" s="81"/>
      <c r="H182" s="46"/>
      <c r="I182" s="47"/>
      <c r="J182" s="47"/>
      <c r="K182" s="47"/>
    </row>
    <row r="183" spans="1:11" s="43" customFormat="1" ht="13.5" customHeight="1">
      <c r="A183" s="197" t="s">
        <v>189</v>
      </c>
      <c r="B183" s="197"/>
      <c r="C183" s="197"/>
      <c r="D183" s="197"/>
      <c r="E183" s="197"/>
      <c r="F183" s="154">
        <f>F178+F179+F180+F181+F182</f>
        <v>3.484746818181818</v>
      </c>
      <c r="G183" s="154"/>
      <c r="H183" s="46"/>
      <c r="I183" s="47"/>
      <c r="J183" s="47"/>
      <c r="K183" s="47"/>
    </row>
    <row r="184" spans="1:11" s="43" customFormat="1" ht="13.5" customHeight="1">
      <c r="A184" s="77" t="s">
        <v>99</v>
      </c>
      <c r="B184" s="78" t="s">
        <v>190</v>
      </c>
      <c r="C184" s="78"/>
      <c r="D184" s="78"/>
      <c r="E184" s="78"/>
      <c r="F184" s="81">
        <f>G166</f>
        <v>1.060946713001378</v>
      </c>
      <c r="G184" s="81"/>
      <c r="H184" s="46"/>
      <c r="I184" s="47"/>
      <c r="J184" s="47"/>
      <c r="K184" s="47"/>
    </row>
    <row r="185" spans="1:11" s="43" customFormat="1" ht="13.5" customHeight="1">
      <c r="A185" s="64" t="s">
        <v>191</v>
      </c>
      <c r="B185" s="64"/>
      <c r="C185" s="64"/>
      <c r="D185" s="64"/>
      <c r="E185" s="64"/>
      <c r="F185" s="198">
        <f>F183+F184</f>
        <v>4.545693531183196</v>
      </c>
      <c r="G185" s="198"/>
      <c r="H185" s="199"/>
      <c r="I185" s="47"/>
      <c r="J185" s="47"/>
      <c r="K185" s="47"/>
    </row>
    <row r="186" spans="1:11" s="43" customFormat="1" ht="14.25" customHeight="1">
      <c r="A186" s="200"/>
      <c r="B186" s="200"/>
      <c r="C186" s="200"/>
      <c r="D186" s="200"/>
      <c r="E186" s="200"/>
      <c r="F186" s="200"/>
      <c r="G186" s="200"/>
      <c r="H186" s="46"/>
      <c r="I186" s="47"/>
      <c r="J186" s="47"/>
      <c r="K186" s="47"/>
    </row>
    <row r="187" spans="1:11" s="43" customFormat="1" ht="13.5" customHeight="1">
      <c r="A187" s="69" t="s">
        <v>192</v>
      </c>
      <c r="B187" s="69"/>
      <c r="C187" s="69"/>
      <c r="D187" s="69"/>
      <c r="E187" s="69"/>
      <c r="F187" s="69"/>
      <c r="G187" s="69"/>
      <c r="H187" s="46"/>
      <c r="I187" s="47"/>
      <c r="J187" s="47"/>
      <c r="K187" s="47"/>
    </row>
    <row r="188" spans="1:11" ht="14.25" customHeight="1">
      <c r="A188" s="47"/>
      <c r="B188" s="47"/>
      <c r="C188" s="47"/>
      <c r="D188" s="47"/>
      <c r="E188" s="47"/>
      <c r="F188" s="47"/>
      <c r="G188" s="47"/>
      <c r="H188" s="46"/>
      <c r="I188" s="47"/>
      <c r="J188" s="47"/>
      <c r="K188" s="47"/>
    </row>
    <row r="189" spans="1:11" s="43" customFormat="1" ht="58.5" customHeight="1">
      <c r="A189" s="63" t="s">
        <v>193</v>
      </c>
      <c r="B189" s="63"/>
      <c r="C189" s="63" t="s">
        <v>432</v>
      </c>
      <c r="D189" s="63" t="s">
        <v>433</v>
      </c>
      <c r="E189" s="63" t="s">
        <v>420</v>
      </c>
      <c r="F189" s="63" t="s">
        <v>197</v>
      </c>
      <c r="G189" s="63" t="s">
        <v>434</v>
      </c>
      <c r="H189" s="46"/>
      <c r="I189" s="47"/>
      <c r="J189" s="47"/>
      <c r="K189" s="47"/>
    </row>
    <row r="190" spans="1:11" s="43" customFormat="1" ht="24.75" customHeight="1">
      <c r="A190" s="56" t="s">
        <v>199</v>
      </c>
      <c r="B190" s="201" t="s">
        <v>435</v>
      </c>
      <c r="C190" s="202">
        <v>4.55</v>
      </c>
      <c r="D190" s="56">
        <v>60</v>
      </c>
      <c r="E190" s="202">
        <f>C190*D190</f>
        <v>273</v>
      </c>
      <c r="F190" s="203">
        <v>2</v>
      </c>
      <c r="G190" s="158">
        <f>E190*F190</f>
        <v>546</v>
      </c>
      <c r="H190" s="46"/>
      <c r="I190" s="47"/>
      <c r="J190" s="47"/>
      <c r="K190" s="47"/>
    </row>
    <row r="191" spans="1:11" s="43" customFormat="1" ht="13.5" customHeight="1">
      <c r="A191" s="63" t="s">
        <v>200</v>
      </c>
      <c r="B191" s="63"/>
      <c r="C191" s="63"/>
      <c r="D191" s="63"/>
      <c r="E191" s="63"/>
      <c r="F191" s="63"/>
      <c r="G191" s="216">
        <f>G190</f>
        <v>546</v>
      </c>
      <c r="H191" s="46"/>
      <c r="I191" s="47"/>
      <c r="J191" s="47"/>
      <c r="K191" s="47"/>
    </row>
    <row r="192" spans="1:11" ht="14.25" customHeight="1">
      <c r="A192" s="47"/>
      <c r="B192" s="47"/>
      <c r="C192" s="47"/>
      <c r="D192" s="47"/>
      <c r="E192" s="47"/>
      <c r="F192" s="47"/>
      <c r="G192" s="47"/>
      <c r="H192" s="46"/>
      <c r="I192" s="47"/>
      <c r="J192" s="47"/>
      <c r="K192" s="47"/>
    </row>
    <row r="193" spans="1:11" s="43" customFormat="1" ht="15.75" customHeight="1">
      <c r="A193" s="95" t="s">
        <v>201</v>
      </c>
      <c r="B193" s="95"/>
      <c r="C193" s="95"/>
      <c r="D193" s="95"/>
      <c r="E193" s="95"/>
      <c r="F193" s="95"/>
      <c r="G193" s="95"/>
      <c r="H193" s="46"/>
      <c r="I193" s="47"/>
      <c r="J193" s="47"/>
      <c r="K193" s="47"/>
    </row>
    <row r="194" spans="1:11" ht="14.25" customHeight="1">
      <c r="A194" s="47"/>
      <c r="B194" s="47"/>
      <c r="C194" s="47"/>
      <c r="D194" s="47"/>
      <c r="E194" s="47"/>
      <c r="F194" s="47"/>
      <c r="G194" s="47"/>
      <c r="H194" s="46"/>
      <c r="I194" s="47"/>
      <c r="J194" s="47"/>
      <c r="K194" s="47"/>
    </row>
    <row r="195" spans="1:11" s="43" customFormat="1" ht="13.5" customHeight="1">
      <c r="A195" s="175"/>
      <c r="B195" s="63" t="s">
        <v>202</v>
      </c>
      <c r="C195" s="63"/>
      <c r="D195" s="63"/>
      <c r="E195" s="63"/>
      <c r="F195" s="63"/>
      <c r="G195" s="63"/>
      <c r="H195" s="46"/>
      <c r="I195" s="47"/>
      <c r="J195" s="47"/>
      <c r="K195" s="47"/>
    </row>
    <row r="196" spans="1:11" s="43" customFormat="1" ht="13.5" customHeight="1">
      <c r="A196" s="175"/>
      <c r="B196" s="205" t="s">
        <v>203</v>
      </c>
      <c r="C196" s="205"/>
      <c r="D196" s="205"/>
      <c r="E196" s="205"/>
      <c r="F196" s="63" t="s">
        <v>204</v>
      </c>
      <c r="G196" s="63"/>
      <c r="H196" s="46"/>
      <c r="I196" s="47"/>
      <c r="J196" s="47"/>
      <c r="K196" s="47"/>
    </row>
    <row r="197" spans="1:11" s="43" customFormat="1" ht="19.5" customHeight="1">
      <c r="A197" s="99" t="s">
        <v>41</v>
      </c>
      <c r="B197" s="292" t="s">
        <v>205</v>
      </c>
      <c r="C197" s="292"/>
      <c r="D197" s="292"/>
      <c r="E197" s="293">
        <f>C190</f>
        <v>4.55</v>
      </c>
      <c r="F197" s="293"/>
      <c r="G197" s="293"/>
      <c r="H197" s="46"/>
      <c r="I197" s="47"/>
      <c r="J197" s="47"/>
      <c r="K197" s="47"/>
    </row>
    <row r="198" spans="1:11" s="43" customFormat="1" ht="19.5" customHeight="1">
      <c r="A198" s="56" t="s">
        <v>44</v>
      </c>
      <c r="B198" s="292" t="s">
        <v>423</v>
      </c>
      <c r="C198" s="292"/>
      <c r="D198" s="292"/>
      <c r="E198" s="293">
        <f>C190*D190</f>
        <v>273</v>
      </c>
      <c r="F198" s="293"/>
      <c r="G198" s="293"/>
      <c r="H198" s="46"/>
      <c r="I198" s="47"/>
      <c r="J198" s="47"/>
      <c r="K198" s="47"/>
    </row>
    <row r="199" spans="1:11" s="43" customFormat="1" ht="19.5" customHeight="1">
      <c r="A199" s="56" t="s">
        <v>47</v>
      </c>
      <c r="B199" s="292" t="s">
        <v>412</v>
      </c>
      <c r="C199" s="292"/>
      <c r="D199" s="292"/>
      <c r="E199" s="294">
        <f>C190*D190*2</f>
        <v>546</v>
      </c>
      <c r="F199" s="294"/>
      <c r="G199" s="294"/>
      <c r="H199" s="46"/>
      <c r="I199" s="47"/>
      <c r="J199" s="47"/>
      <c r="K199" s="47"/>
    </row>
    <row r="200" spans="1:11" ht="14.25" customHeight="1">
      <c r="A200" s="47"/>
      <c r="B200" s="47"/>
      <c r="C200" s="47"/>
      <c r="D200" s="47"/>
      <c r="E200" s="47"/>
      <c r="F200" s="47"/>
      <c r="G200" s="47"/>
      <c r="H200" s="46"/>
      <c r="I200" s="47"/>
      <c r="J200" s="47"/>
      <c r="K200" s="47"/>
    </row>
    <row r="201" spans="1:7" ht="15.75" customHeight="1">
      <c r="A201" s="209" t="s">
        <v>208</v>
      </c>
      <c r="B201" s="209"/>
      <c r="C201" s="209"/>
      <c r="D201" s="209"/>
      <c r="E201" s="209"/>
      <c r="F201" s="209"/>
      <c r="G201" s="209"/>
    </row>
    <row r="203" spans="1:7" ht="36.75" customHeight="1">
      <c r="A203" s="120" t="s">
        <v>436</v>
      </c>
      <c r="B203" s="120"/>
      <c r="C203" s="120"/>
      <c r="D203" s="120"/>
      <c r="E203" s="120"/>
      <c r="F203" s="120"/>
      <c r="G203" s="120"/>
    </row>
    <row r="204" spans="1:7" ht="14.25" customHeight="1">
      <c r="A204" s="286"/>
      <c r="B204" s="286"/>
      <c r="C204" s="286"/>
      <c r="D204" s="286"/>
      <c r="E204" s="286"/>
      <c r="F204" s="286"/>
      <c r="G204" s="286"/>
    </row>
    <row r="205" spans="1:7" ht="36.75" customHeight="1">
      <c r="A205" s="120" t="s">
        <v>437</v>
      </c>
      <c r="B205" s="120"/>
      <c r="C205" s="120"/>
      <c r="D205" s="120"/>
      <c r="E205" s="120"/>
      <c r="F205" s="120"/>
      <c r="G205" s="120"/>
    </row>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90">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D47"/>
    <mergeCell ref="F47:G47"/>
    <mergeCell ref="A48:E48"/>
    <mergeCell ref="F48:G48"/>
    <mergeCell ref="A49:G50"/>
    <mergeCell ref="A52:G52"/>
    <mergeCell ref="A54:G54"/>
    <mergeCell ref="A55:G55"/>
    <mergeCell ref="B56:E56"/>
    <mergeCell ref="B57:E57"/>
    <mergeCell ref="B58:E58"/>
    <mergeCell ref="B59:E59"/>
    <mergeCell ref="A60:E60"/>
    <mergeCell ref="A62:G64"/>
    <mergeCell ref="A65:F65"/>
    <mergeCell ref="B67:E67"/>
    <mergeCell ref="B68:E68"/>
    <mergeCell ref="B69:E69"/>
    <mergeCell ref="B70:E70"/>
    <mergeCell ref="B71:E71"/>
    <mergeCell ref="B72:E72"/>
    <mergeCell ref="B73:E73"/>
    <mergeCell ref="B74:E74"/>
    <mergeCell ref="B75:E75"/>
    <mergeCell ref="A76:E76"/>
    <mergeCell ref="A78:G79"/>
    <mergeCell ref="A80:G81"/>
    <mergeCell ref="A82:G82"/>
    <mergeCell ref="A83:G83"/>
    <mergeCell ref="A85:G85"/>
    <mergeCell ref="B87:E87"/>
    <mergeCell ref="F87:G87"/>
    <mergeCell ref="B88:E88"/>
    <mergeCell ref="F88:G88"/>
    <mergeCell ref="B89:E89"/>
    <mergeCell ref="F89:G89"/>
    <mergeCell ref="B90:E90"/>
    <mergeCell ref="F90:G90"/>
    <mergeCell ref="B91:E91"/>
    <mergeCell ref="F91:G91"/>
    <mergeCell ref="A92:E92"/>
    <mergeCell ref="F92:G92"/>
    <mergeCell ref="B93:G93"/>
    <mergeCell ref="A94:G94"/>
    <mergeCell ref="B96:E96"/>
    <mergeCell ref="F96:G96"/>
    <mergeCell ref="B97:E97"/>
    <mergeCell ref="F97:G97"/>
    <mergeCell ref="B98:E98"/>
    <mergeCell ref="F98:G98"/>
    <mergeCell ref="B99:E99"/>
    <mergeCell ref="F99:G99"/>
    <mergeCell ref="A100:E100"/>
    <mergeCell ref="F100:G100"/>
    <mergeCell ref="A102:G102"/>
    <mergeCell ref="B104:E104"/>
    <mergeCell ref="B105:E105"/>
    <mergeCell ref="B106:E106"/>
    <mergeCell ref="B107:E107"/>
    <mergeCell ref="B108:E108"/>
    <mergeCell ref="B109:E109"/>
    <mergeCell ref="B110:E110"/>
    <mergeCell ref="A112:G112"/>
    <mergeCell ref="A114:G114"/>
    <mergeCell ref="A116:F116"/>
    <mergeCell ref="A118:G118"/>
    <mergeCell ref="B120:E120"/>
    <mergeCell ref="B121:E121"/>
    <mergeCell ref="B122:E122"/>
    <mergeCell ref="B123:E123"/>
    <mergeCell ref="B124:E124"/>
    <mergeCell ref="B125:E125"/>
    <mergeCell ref="B126:E126"/>
    <mergeCell ref="B127:E127"/>
    <mergeCell ref="A129:G129"/>
    <mergeCell ref="B131:E131"/>
    <mergeCell ref="B132:E132"/>
    <mergeCell ref="A133:E133"/>
    <mergeCell ref="A134:G135"/>
    <mergeCell ref="A137:G137"/>
    <mergeCell ref="A138:G138"/>
    <mergeCell ref="B139:E139"/>
    <mergeCell ref="B140:E140"/>
    <mergeCell ref="B141:E141"/>
    <mergeCell ref="B142:E142"/>
    <mergeCell ref="A144:G144"/>
    <mergeCell ref="B146:E146"/>
    <mergeCell ref="F146:G146"/>
    <mergeCell ref="B147:E147"/>
    <mergeCell ref="F147:G147"/>
    <mergeCell ref="B148:E148"/>
    <mergeCell ref="F148:G148"/>
    <mergeCell ref="B149:E149"/>
    <mergeCell ref="F149:G149"/>
    <mergeCell ref="B150:E150"/>
    <mergeCell ref="F150:G150"/>
    <mergeCell ref="B151:E151"/>
    <mergeCell ref="F151:G151"/>
    <mergeCell ref="A153:G153"/>
    <mergeCell ref="A155:G155"/>
    <mergeCell ref="A157:F157"/>
    <mergeCell ref="B159:E159"/>
    <mergeCell ref="B160:E160"/>
    <mergeCell ref="B161:E161"/>
    <mergeCell ref="B162:E162"/>
    <mergeCell ref="B163:E163"/>
    <mergeCell ref="B164:E164"/>
    <mergeCell ref="B165:E165"/>
    <mergeCell ref="B166:E166"/>
    <mergeCell ref="A168:G168"/>
    <mergeCell ref="A169:G169"/>
    <mergeCell ref="A172:G172"/>
    <mergeCell ref="A173:G173"/>
    <mergeCell ref="A175:G175"/>
    <mergeCell ref="B177:E177"/>
    <mergeCell ref="F177:G177"/>
    <mergeCell ref="B178:E178"/>
    <mergeCell ref="F178:G178"/>
    <mergeCell ref="B179:E179"/>
    <mergeCell ref="F179:G179"/>
    <mergeCell ref="B180:E180"/>
    <mergeCell ref="F180:G180"/>
    <mergeCell ref="B181:E181"/>
    <mergeCell ref="F181:G181"/>
    <mergeCell ref="B182:E182"/>
    <mergeCell ref="F182:G182"/>
    <mergeCell ref="A183:E183"/>
    <mergeCell ref="F183:G183"/>
    <mergeCell ref="B184:E184"/>
    <mergeCell ref="F184:G184"/>
    <mergeCell ref="A185:E185"/>
    <mergeCell ref="F185:G185"/>
    <mergeCell ref="A187:G187"/>
    <mergeCell ref="A189:B189"/>
    <mergeCell ref="A191:F191"/>
    <mergeCell ref="A193:G193"/>
    <mergeCell ref="B195:G195"/>
    <mergeCell ref="B196:E196"/>
    <mergeCell ref="F196:G196"/>
    <mergeCell ref="B197:D197"/>
    <mergeCell ref="E197:G197"/>
    <mergeCell ref="B198:D198"/>
    <mergeCell ref="E198:G198"/>
    <mergeCell ref="B199:D199"/>
    <mergeCell ref="E199:G199"/>
    <mergeCell ref="A201:G201"/>
    <mergeCell ref="A203:G203"/>
    <mergeCell ref="A205:G205"/>
  </mergeCells>
  <printOptions/>
  <pageMargins left="0" right="0" top="0.1388888888888889" bottom="0.1388888888888889" header="0" footer="0"/>
  <pageSetup horizontalDpi="300" verticalDpi="300" orientation="portrait" paperSize="9" scale="94"/>
  <headerFooter alignWithMargins="0">
    <oddHeader>&amp;C&amp;10&amp;A</oddHeader>
    <oddFooter>&amp;C&amp;10Página &amp;P</oddFooter>
  </headerFooter>
  <rowBreaks count="1" manualBreakCount="1">
    <brk id="162" max="255" man="1"/>
  </rowBreaks>
</worksheet>
</file>

<file path=xl/worksheets/sheet2.xml><?xml version="1.0" encoding="utf-8"?>
<worksheet xmlns="http://schemas.openxmlformats.org/spreadsheetml/2006/main" xmlns:r="http://schemas.openxmlformats.org/officeDocument/2006/relationships">
  <dimension ref="A1:BL241"/>
  <sheetViews>
    <sheetView view="pageBreakPreview" zoomScaleNormal="65" zoomScaleSheetLayoutView="100" workbookViewId="0" topLeftCell="A13">
      <selection activeCell="A1" sqref="A1"/>
    </sheetView>
  </sheetViews>
  <sheetFormatPr defaultColWidth="9.00390625" defaultRowHeight="15.75" customHeight="1"/>
  <cols>
    <col min="1" max="1" width="12.75390625" style="43" customWidth="1"/>
    <col min="2" max="2" width="12.125" style="43" customWidth="1"/>
    <col min="3" max="3" width="12.25390625" style="43" customWidth="1"/>
    <col min="4" max="4" width="12.375" style="43" customWidth="1"/>
    <col min="5" max="5" width="15.75390625" style="43" customWidth="1"/>
    <col min="6" max="6" width="14.00390625" style="43" customWidth="1"/>
    <col min="7" max="7" width="18.625" style="43" customWidth="1"/>
    <col min="8" max="8" width="10.25390625" style="44" customWidth="1"/>
    <col min="9" max="9" width="15.25390625" style="43" customWidth="1"/>
    <col min="10" max="10" width="12.75390625" style="43" customWidth="1"/>
    <col min="11" max="64" width="10.25390625" style="43" customWidth="1"/>
    <col min="65" max="16384" width="9.75390625" style="0" customWidth="1"/>
  </cols>
  <sheetData>
    <row r="1" spans="1:11" ht="15.75" customHeight="1">
      <c r="A1" s="45" t="s">
        <v>35</v>
      </c>
      <c r="B1" s="45"/>
      <c r="C1" s="45"/>
      <c r="D1" s="45"/>
      <c r="E1" s="45"/>
      <c r="F1" s="45"/>
      <c r="G1" s="45"/>
      <c r="H1" s="46"/>
      <c r="I1" s="47"/>
      <c r="J1" s="47"/>
      <c r="K1" s="47"/>
    </row>
    <row r="2" spans="1:11" ht="15.75" customHeight="1">
      <c r="A2" s="45"/>
      <c r="B2" s="45"/>
      <c r="C2" s="45"/>
      <c r="D2" s="45"/>
      <c r="E2" s="45"/>
      <c r="F2" s="45"/>
      <c r="G2" s="45"/>
      <c r="H2" s="46"/>
      <c r="I2" s="47"/>
      <c r="J2" s="47"/>
      <c r="K2" s="47"/>
    </row>
    <row r="3" spans="1:11" ht="15.75" customHeight="1">
      <c r="A3" s="48"/>
      <c r="B3" s="48"/>
      <c r="C3" s="48"/>
      <c r="D3" s="48"/>
      <c r="E3" s="48"/>
      <c r="F3" s="48"/>
      <c r="G3" s="48"/>
      <c r="H3" s="46"/>
      <c r="I3" s="47"/>
      <c r="J3" s="47"/>
      <c r="K3" s="47"/>
    </row>
    <row r="4" spans="1:11" ht="15.75" customHeight="1">
      <c r="A4" s="45" t="s">
        <v>36</v>
      </c>
      <c r="B4" s="45"/>
      <c r="C4" s="45"/>
      <c r="D4" s="45"/>
      <c r="E4" s="45"/>
      <c r="F4" s="45"/>
      <c r="G4" s="45"/>
      <c r="H4" s="46"/>
      <c r="I4" s="47"/>
      <c r="J4" s="47"/>
      <c r="K4" s="47"/>
    </row>
    <row r="5" spans="1:11" ht="15.75" customHeight="1">
      <c r="A5" s="49"/>
      <c r="B5" s="49"/>
      <c r="C5" s="49"/>
      <c r="D5" s="49"/>
      <c r="E5" s="49"/>
      <c r="F5" s="49"/>
      <c r="G5" s="49"/>
      <c r="H5" s="46"/>
      <c r="I5" s="47"/>
      <c r="J5" s="47"/>
      <c r="K5" s="47"/>
    </row>
    <row r="6" spans="1:11" ht="13.5" customHeight="1">
      <c r="A6" s="50" t="s">
        <v>37</v>
      </c>
      <c r="B6" s="50"/>
      <c r="C6" s="50"/>
      <c r="D6" s="50"/>
      <c r="E6" s="50"/>
      <c r="F6" s="50"/>
      <c r="G6" s="50"/>
      <c r="H6" s="46"/>
      <c r="I6" s="47"/>
      <c r="J6" s="47"/>
      <c r="K6" s="47"/>
    </row>
    <row r="7" spans="1:11" ht="13.5" customHeight="1">
      <c r="A7" s="51" t="s">
        <v>38</v>
      </c>
      <c r="B7" s="51"/>
      <c r="C7" s="51"/>
      <c r="D7" s="51"/>
      <c r="E7" s="51"/>
      <c r="F7" s="51"/>
      <c r="G7" s="51"/>
      <c r="H7" s="46"/>
      <c r="I7" s="47"/>
      <c r="J7" s="47"/>
      <c r="K7" s="47"/>
    </row>
    <row r="8" spans="1:11" ht="13.5" customHeight="1">
      <c r="A8" s="52" t="s">
        <v>39</v>
      </c>
      <c r="B8" s="52"/>
      <c r="C8" s="52"/>
      <c r="D8" s="52"/>
      <c r="E8" s="52"/>
      <c r="F8" s="53"/>
      <c r="G8" s="53"/>
      <c r="H8" s="46"/>
      <c r="I8" s="47"/>
      <c r="J8" s="47"/>
      <c r="K8" s="47"/>
    </row>
    <row r="9" spans="1:11" ht="15.75" customHeight="1">
      <c r="A9" s="54"/>
      <c r="B9" s="54"/>
      <c r="C9" s="54"/>
      <c r="D9" s="54"/>
      <c r="E9" s="54"/>
      <c r="F9" s="53"/>
      <c r="G9" s="53"/>
      <c r="H9" s="46"/>
      <c r="I9" s="47"/>
      <c r="J9" s="47"/>
      <c r="K9" s="47"/>
    </row>
    <row r="10" spans="1:11" ht="15.75" customHeight="1">
      <c r="A10" s="45" t="s">
        <v>40</v>
      </c>
      <c r="B10" s="45"/>
      <c r="C10" s="45"/>
      <c r="D10" s="45"/>
      <c r="E10" s="45"/>
      <c r="F10" s="45"/>
      <c r="G10" s="45"/>
      <c r="H10" s="46"/>
      <c r="I10" s="47"/>
      <c r="J10" s="47"/>
      <c r="K10" s="47"/>
    </row>
    <row r="11" spans="1:11" ht="15.75" customHeight="1">
      <c r="A11" s="55"/>
      <c r="B11" s="55"/>
      <c r="C11" s="55"/>
      <c r="D11" s="55"/>
      <c r="E11" s="55"/>
      <c r="F11" s="55"/>
      <c r="G11" s="55"/>
      <c r="H11" s="46"/>
      <c r="I11" s="47"/>
      <c r="J11" s="47"/>
      <c r="K11" s="47"/>
    </row>
    <row r="12" spans="1:11" ht="25.5" customHeight="1">
      <c r="A12" s="56" t="s">
        <v>41</v>
      </c>
      <c r="B12" s="57" t="s">
        <v>42</v>
      </c>
      <c r="C12" s="57"/>
      <c r="D12" s="57"/>
      <c r="E12" s="57"/>
      <c r="F12" s="58" t="s">
        <v>43</v>
      </c>
      <c r="G12" s="58"/>
      <c r="H12" s="46"/>
      <c r="I12" s="47"/>
      <c r="J12" s="47"/>
      <c r="K12" s="47"/>
    </row>
    <row r="13" spans="1:11" ht="15.75" customHeight="1">
      <c r="A13" s="56" t="s">
        <v>44</v>
      </c>
      <c r="B13" s="57" t="s">
        <v>45</v>
      </c>
      <c r="C13" s="57"/>
      <c r="D13" s="57"/>
      <c r="E13" s="57"/>
      <c r="F13" s="59" t="s">
        <v>46</v>
      </c>
      <c r="G13" s="59"/>
      <c r="H13" s="46"/>
      <c r="I13" s="47"/>
      <c r="J13" s="47"/>
      <c r="K13" s="47"/>
    </row>
    <row r="14" spans="1:11" ht="27.75" customHeight="1">
      <c r="A14" s="56" t="s">
        <v>47</v>
      </c>
      <c r="B14" s="57" t="s">
        <v>48</v>
      </c>
      <c r="C14" s="57"/>
      <c r="D14" s="57"/>
      <c r="E14" s="57"/>
      <c r="F14" s="60" t="s">
        <v>49</v>
      </c>
      <c r="G14" s="60"/>
      <c r="H14" s="46"/>
      <c r="I14" s="47"/>
      <c r="J14" s="47"/>
      <c r="K14" s="47"/>
    </row>
    <row r="15" spans="1:11" ht="13.5" customHeight="1">
      <c r="A15" s="56" t="s">
        <v>50</v>
      </c>
      <c r="B15" s="61" t="s">
        <v>51</v>
      </c>
      <c r="C15" s="61"/>
      <c r="D15" s="61"/>
      <c r="E15" s="61"/>
      <c r="F15" s="62">
        <v>12</v>
      </c>
      <c r="G15" s="62"/>
      <c r="H15" s="46"/>
      <c r="I15" s="47"/>
      <c r="J15" s="47"/>
      <c r="K15" s="47"/>
    </row>
    <row r="16" spans="1:11" ht="15.75" customHeight="1">
      <c r="A16" s="45" t="s">
        <v>52</v>
      </c>
      <c r="B16" s="45"/>
      <c r="C16" s="45"/>
      <c r="D16" s="45"/>
      <c r="E16" s="45"/>
      <c r="F16" s="45"/>
      <c r="G16" s="45"/>
      <c r="H16" s="46"/>
      <c r="I16" s="47"/>
      <c r="J16" s="47"/>
      <c r="K16" s="47"/>
    </row>
    <row r="17" spans="1:11" ht="15.75" customHeight="1">
      <c r="A17" s="45"/>
      <c r="B17" s="45"/>
      <c r="C17" s="45"/>
      <c r="D17" s="45"/>
      <c r="E17" s="45"/>
      <c r="F17" s="45"/>
      <c r="G17" s="45"/>
      <c r="H17" s="46"/>
      <c r="I17" s="47"/>
      <c r="J17" s="47"/>
      <c r="K17" s="47"/>
    </row>
    <row r="18" spans="1:11" ht="15.75" customHeight="1">
      <c r="A18" s="45"/>
      <c r="B18" s="45"/>
      <c r="C18" s="45"/>
      <c r="D18" s="45"/>
      <c r="E18" s="45"/>
      <c r="F18" s="45"/>
      <c r="G18" s="45"/>
      <c r="H18" s="46"/>
      <c r="I18" s="47"/>
      <c r="J18" s="47"/>
      <c r="K18" s="47"/>
    </row>
    <row r="19" spans="1:11" ht="25.5" customHeight="1">
      <c r="A19" s="63" t="s">
        <v>53</v>
      </c>
      <c r="B19" s="64" t="s">
        <v>54</v>
      </c>
      <c r="C19" s="64"/>
      <c r="D19" s="64"/>
      <c r="E19" s="64"/>
      <c r="F19" s="64" t="s">
        <v>55</v>
      </c>
      <c r="G19" s="64"/>
      <c r="H19" s="46"/>
      <c r="I19" s="47"/>
      <c r="J19" s="47"/>
      <c r="K19" s="47"/>
    </row>
    <row r="20" spans="1:11" ht="24.75" customHeight="1">
      <c r="A20" s="56" t="s">
        <v>56</v>
      </c>
      <c r="B20" s="65" t="s">
        <v>57</v>
      </c>
      <c r="C20" s="65"/>
      <c r="D20" s="65"/>
      <c r="E20" s="65"/>
      <c r="F20" s="65" t="s">
        <v>58</v>
      </c>
      <c r="G20" s="65"/>
      <c r="H20" s="46"/>
      <c r="I20" s="47"/>
      <c r="J20" s="47"/>
      <c r="K20" s="47"/>
    </row>
    <row r="21" spans="1:11" ht="15.75" customHeight="1">
      <c r="A21" s="66"/>
      <c r="B21" s="66"/>
      <c r="C21" s="66"/>
      <c r="D21" s="66"/>
      <c r="E21" s="66"/>
      <c r="F21" s="66"/>
      <c r="G21" s="66"/>
      <c r="H21" s="46"/>
      <c r="I21" s="47"/>
      <c r="J21" s="47"/>
      <c r="K21" s="47"/>
    </row>
    <row r="22" spans="1:11" ht="13.5" customHeight="1">
      <c r="A22" s="67" t="s">
        <v>59</v>
      </c>
      <c r="B22" s="67"/>
      <c r="C22" s="67"/>
      <c r="D22" s="67"/>
      <c r="E22" s="67"/>
      <c r="F22" s="67"/>
      <c r="G22" s="67"/>
      <c r="H22" s="46"/>
      <c r="I22" s="47"/>
      <c r="J22" s="47"/>
      <c r="K22" s="47"/>
    </row>
    <row r="23" spans="1:11" ht="15.75" customHeight="1">
      <c r="A23" s="67"/>
      <c r="B23" s="67"/>
      <c r="C23" s="67"/>
      <c r="D23" s="67"/>
      <c r="E23" s="67"/>
      <c r="F23" s="67"/>
      <c r="G23" s="67"/>
      <c r="H23" s="46"/>
      <c r="I23" s="47"/>
      <c r="J23" s="47"/>
      <c r="K23" s="47"/>
    </row>
    <row r="24" spans="1:11" ht="14.25" customHeight="1">
      <c r="A24" s="67" t="s">
        <v>60</v>
      </c>
      <c r="B24" s="67"/>
      <c r="C24" s="67"/>
      <c r="D24" s="67"/>
      <c r="E24" s="67"/>
      <c r="F24" s="67"/>
      <c r="G24" s="67"/>
      <c r="H24" s="46"/>
      <c r="I24" s="47"/>
      <c r="J24" s="47"/>
      <c r="K24" s="47"/>
    </row>
    <row r="25" spans="1:11" ht="15.75" customHeight="1">
      <c r="A25" s="67"/>
      <c r="B25" s="67"/>
      <c r="C25" s="67"/>
      <c r="D25" s="67"/>
      <c r="E25" s="67"/>
      <c r="F25" s="67"/>
      <c r="G25" s="67"/>
      <c r="H25" s="46"/>
      <c r="I25" s="47"/>
      <c r="J25" s="47"/>
      <c r="K25" s="47"/>
    </row>
    <row r="26" spans="1:11" ht="15.75" customHeight="1">
      <c r="A26" s="68"/>
      <c r="B26" s="68"/>
      <c r="C26" s="68"/>
      <c r="D26" s="68"/>
      <c r="E26" s="68"/>
      <c r="F26" s="68"/>
      <c r="G26" s="68"/>
      <c r="H26" s="46"/>
      <c r="I26" s="47"/>
      <c r="J26" s="47"/>
      <c r="K26" s="47"/>
    </row>
    <row r="27" spans="1:11" ht="15.75" customHeight="1">
      <c r="A27" s="68"/>
      <c r="B27" s="68"/>
      <c r="C27" s="68"/>
      <c r="D27" s="68"/>
      <c r="E27" s="68"/>
      <c r="F27" s="68"/>
      <c r="G27" s="68"/>
      <c r="H27" s="46"/>
      <c r="I27" s="47"/>
      <c r="J27" s="47"/>
      <c r="K27" s="47"/>
    </row>
    <row r="28" spans="1:11" ht="14.25" customHeight="1">
      <c r="A28" s="69" t="s">
        <v>61</v>
      </c>
      <c r="B28" s="69"/>
      <c r="C28" s="69"/>
      <c r="D28" s="69"/>
      <c r="E28" s="69"/>
      <c r="F28" s="69"/>
      <c r="G28" s="69"/>
      <c r="H28" s="46"/>
      <c r="I28" s="47"/>
      <c r="J28" s="47"/>
      <c r="K28" s="47"/>
    </row>
    <row r="29" spans="1:11" ht="15.75" customHeight="1">
      <c r="A29" s="70"/>
      <c r="B29" s="68"/>
      <c r="C29" s="71"/>
      <c r="D29" s="68"/>
      <c r="E29" s="68"/>
      <c r="F29" s="68"/>
      <c r="G29" s="68"/>
      <c r="H29" s="46"/>
      <c r="I29" s="47"/>
      <c r="J29" s="47"/>
      <c r="K29" s="47"/>
    </row>
    <row r="30" spans="1:11" ht="15.75" customHeight="1">
      <c r="A30" s="72" t="s">
        <v>62</v>
      </c>
      <c r="B30" s="72"/>
      <c r="C30" s="72"/>
      <c r="D30" s="72"/>
      <c r="E30" s="72"/>
      <c r="F30" s="72"/>
      <c r="G30" s="72"/>
      <c r="H30" s="46"/>
      <c r="I30" s="47"/>
      <c r="J30" s="47"/>
      <c r="K30" s="47"/>
    </row>
    <row r="31" spans="1:11" ht="15.75" customHeight="1">
      <c r="A31" s="73" t="s">
        <v>63</v>
      </c>
      <c r="B31" s="73"/>
      <c r="C31" s="73"/>
      <c r="D31" s="73"/>
      <c r="E31" s="73"/>
      <c r="F31" s="73"/>
      <c r="G31" s="73"/>
      <c r="H31" s="46"/>
      <c r="I31" s="47"/>
      <c r="J31" s="47"/>
      <c r="K31" s="47"/>
    </row>
    <row r="32" spans="1:11" ht="15.75" customHeight="1">
      <c r="A32" s="74"/>
      <c r="B32" s="75"/>
      <c r="C32" s="75"/>
      <c r="D32" s="75"/>
      <c r="E32" s="75"/>
      <c r="F32" s="75"/>
      <c r="G32" s="75"/>
      <c r="H32" s="46"/>
      <c r="I32" s="47"/>
      <c r="J32" s="47"/>
      <c r="K32" s="47"/>
    </row>
    <row r="33" spans="1:11" ht="15.75" customHeight="1">
      <c r="A33" s="74"/>
      <c r="B33" s="75"/>
      <c r="C33" s="75"/>
      <c r="D33" s="75"/>
      <c r="E33" s="75"/>
      <c r="F33" s="75"/>
      <c r="G33" s="75"/>
      <c r="H33" s="46"/>
      <c r="I33" s="47"/>
      <c r="J33" s="47"/>
      <c r="K33" s="47"/>
    </row>
    <row r="34" spans="1:11" ht="13.5" customHeight="1">
      <c r="A34" s="76" t="s">
        <v>64</v>
      </c>
      <c r="B34" s="76"/>
      <c r="C34" s="76"/>
      <c r="D34" s="76"/>
      <c r="E34" s="76"/>
      <c r="F34" s="76"/>
      <c r="G34" s="76"/>
      <c r="H34" s="46"/>
      <c r="I34" s="47"/>
      <c r="J34" s="47"/>
      <c r="K34" s="47"/>
    </row>
    <row r="35" spans="1:11" ht="26.25" customHeight="1">
      <c r="A35" s="77">
        <v>1</v>
      </c>
      <c r="B35" s="78" t="s">
        <v>65</v>
      </c>
      <c r="C35" s="78"/>
      <c r="D35" s="78"/>
      <c r="E35" s="78"/>
      <c r="F35" s="79">
        <f>A20</f>
        <v>0</v>
      </c>
      <c r="G35" s="79"/>
      <c r="H35" s="46"/>
      <c r="I35" s="47"/>
      <c r="J35" s="47"/>
      <c r="K35" s="47"/>
    </row>
    <row r="36" spans="1:11" ht="13.5" customHeight="1">
      <c r="A36" s="77">
        <v>2</v>
      </c>
      <c r="B36" s="78" t="s">
        <v>66</v>
      </c>
      <c r="C36" s="78"/>
      <c r="D36" s="78"/>
      <c r="E36" s="78"/>
      <c r="F36" s="80" t="s">
        <v>67</v>
      </c>
      <c r="G36" s="80"/>
      <c r="H36" s="46"/>
      <c r="I36" s="47"/>
      <c r="J36" s="47"/>
      <c r="K36" s="47"/>
    </row>
    <row r="37" spans="1:11" ht="13.5" customHeight="1">
      <c r="A37" s="77">
        <v>3</v>
      </c>
      <c r="B37" s="78" t="s">
        <v>68</v>
      </c>
      <c r="C37" s="78"/>
      <c r="D37" s="78"/>
      <c r="E37" s="78"/>
      <c r="F37" s="81">
        <v>1236.43</v>
      </c>
      <c r="G37" s="81"/>
      <c r="H37" s="46"/>
      <c r="I37" s="47"/>
      <c r="J37" s="47"/>
      <c r="K37" s="47"/>
    </row>
    <row r="38" spans="1:11" ht="13.5" customHeight="1">
      <c r="A38" s="77">
        <v>4</v>
      </c>
      <c r="B38" s="78" t="s">
        <v>69</v>
      </c>
      <c r="C38" s="78"/>
      <c r="D38" s="78"/>
      <c r="E38" s="78"/>
      <c r="F38" s="82">
        <v>44562</v>
      </c>
      <c r="G38" s="82"/>
      <c r="H38" s="46"/>
      <c r="I38" s="47"/>
      <c r="J38" s="47"/>
      <c r="K38" s="47"/>
    </row>
    <row r="39" spans="1:11" ht="15.75" customHeight="1">
      <c r="A39" s="83"/>
      <c r="B39" s="84"/>
      <c r="C39" s="84"/>
      <c r="D39" s="84"/>
      <c r="E39" s="84"/>
      <c r="F39" s="85"/>
      <c r="G39" s="85"/>
      <c r="H39" s="46"/>
      <c r="I39" s="47"/>
      <c r="J39" s="47"/>
      <c r="K39" s="47"/>
    </row>
    <row r="40" spans="1:11" ht="14.25" customHeight="1">
      <c r="A40" s="86" t="s">
        <v>70</v>
      </c>
      <c r="B40" s="86"/>
      <c r="C40" s="86"/>
      <c r="D40" s="86"/>
      <c r="E40" s="86"/>
      <c r="F40" s="86"/>
      <c r="G40" s="86"/>
      <c r="H40" s="46"/>
      <c r="I40" s="47"/>
      <c r="J40" s="47"/>
      <c r="K40" s="47"/>
    </row>
    <row r="41" spans="1:11" ht="14.25" customHeight="1">
      <c r="A41" s="87"/>
      <c r="B41" s="87"/>
      <c r="C41" s="87"/>
      <c r="D41" s="87"/>
      <c r="E41" s="87"/>
      <c r="F41" s="87"/>
      <c r="G41" s="87"/>
      <c r="H41" s="46"/>
      <c r="I41" s="47"/>
      <c r="J41" s="47"/>
      <c r="K41" s="47"/>
    </row>
    <row r="42" spans="1:11" ht="13.5" customHeight="1">
      <c r="A42" s="88" t="s">
        <v>71</v>
      </c>
      <c r="B42" s="88"/>
      <c r="C42" s="88"/>
      <c r="D42" s="88"/>
      <c r="E42" s="88"/>
      <c r="F42" s="88"/>
      <c r="G42" s="88"/>
      <c r="H42" s="46"/>
      <c r="I42" s="47"/>
      <c r="J42" s="47"/>
      <c r="K42" s="47"/>
    </row>
    <row r="43" spans="1:11" ht="13.5" customHeight="1">
      <c r="A43" s="88"/>
      <c r="B43" s="88"/>
      <c r="C43" s="88"/>
      <c r="D43" s="88"/>
      <c r="E43" s="88"/>
      <c r="F43" s="88"/>
      <c r="G43" s="88"/>
      <c r="H43" s="46"/>
      <c r="I43" s="47"/>
      <c r="J43" s="47"/>
      <c r="K43" s="47"/>
    </row>
    <row r="44" spans="1:11" ht="13.5" customHeight="1">
      <c r="A44" s="88"/>
      <c r="B44" s="88"/>
      <c r="C44" s="88"/>
      <c r="D44" s="88"/>
      <c r="E44" s="88"/>
      <c r="F44" s="88"/>
      <c r="G44" s="88"/>
      <c r="H44" s="46"/>
      <c r="I44" s="47"/>
      <c r="J44" s="47"/>
      <c r="K44" s="47"/>
    </row>
    <row r="45" spans="1:11" ht="14.25" customHeight="1">
      <c r="A45" s="89" t="s">
        <v>72</v>
      </c>
      <c r="B45" s="89"/>
      <c r="C45" s="89"/>
      <c r="D45" s="89"/>
      <c r="E45" s="89"/>
      <c r="F45" s="89"/>
      <c r="G45" s="89"/>
      <c r="H45" s="46"/>
      <c r="I45" s="47"/>
      <c r="J45" s="47"/>
      <c r="K45" s="47"/>
    </row>
    <row r="46" spans="1:11" ht="13.5" customHeight="1">
      <c r="A46" s="63">
        <v>1</v>
      </c>
      <c r="B46" s="64" t="s">
        <v>73</v>
      </c>
      <c r="C46" s="64"/>
      <c r="D46" s="64"/>
      <c r="E46" s="64"/>
      <c r="F46" s="64" t="s">
        <v>74</v>
      </c>
      <c r="G46" s="64"/>
      <c r="H46" s="46"/>
      <c r="I46" s="47"/>
      <c r="J46" s="47"/>
      <c r="K46" s="47"/>
    </row>
    <row r="47" spans="1:11" ht="13.5" customHeight="1">
      <c r="A47" s="90" t="s">
        <v>41</v>
      </c>
      <c r="B47" s="91" t="s">
        <v>75</v>
      </c>
      <c r="C47" s="91"/>
      <c r="D47" s="91"/>
      <c r="E47" s="91"/>
      <c r="F47" s="92">
        <f>F37</f>
        <v>1236.43</v>
      </c>
      <c r="G47" s="92"/>
      <c r="H47" s="46"/>
      <c r="I47" s="47"/>
      <c r="J47" s="47"/>
      <c r="K47" s="47"/>
    </row>
    <row r="48" spans="1:11" ht="13.5" customHeight="1">
      <c r="A48" s="93" t="s">
        <v>76</v>
      </c>
      <c r="B48" s="93"/>
      <c r="C48" s="93"/>
      <c r="D48" s="93"/>
      <c r="E48" s="93"/>
      <c r="F48" s="94">
        <f>SUM(F47)</f>
        <v>1236.43</v>
      </c>
      <c r="G48" s="94"/>
      <c r="H48" s="46"/>
      <c r="I48" s="47"/>
      <c r="J48" s="47"/>
      <c r="K48" s="47"/>
    </row>
    <row r="49" spans="1:11" ht="13.5" customHeight="1">
      <c r="A49" s="88" t="s">
        <v>77</v>
      </c>
      <c r="B49" s="88"/>
      <c r="C49" s="88"/>
      <c r="D49" s="88"/>
      <c r="E49" s="88"/>
      <c r="F49" s="88"/>
      <c r="G49" s="88"/>
      <c r="H49" s="46"/>
      <c r="I49" s="47"/>
      <c r="J49" s="47"/>
      <c r="K49" s="47"/>
    </row>
    <row r="50" spans="1:11" ht="15.75" customHeight="1">
      <c r="A50" s="88"/>
      <c r="B50" s="88"/>
      <c r="C50" s="88"/>
      <c r="D50" s="88"/>
      <c r="E50" s="88"/>
      <c r="F50" s="88"/>
      <c r="G50" s="88"/>
      <c r="H50" s="46"/>
      <c r="I50" s="47"/>
      <c r="J50" s="47"/>
      <c r="K50" s="47"/>
    </row>
    <row r="51" spans="1:11" ht="15.75" customHeight="1">
      <c r="A51" s="88"/>
      <c r="B51" s="88"/>
      <c r="C51" s="88"/>
      <c r="D51" s="88"/>
      <c r="E51" s="88"/>
      <c r="F51" s="88"/>
      <c r="G51" s="88"/>
      <c r="H51" s="46"/>
      <c r="I51" s="47"/>
      <c r="J51" s="47"/>
      <c r="K51" s="47"/>
    </row>
    <row r="52" spans="1:11" s="43" customFormat="1" ht="14.25" customHeight="1">
      <c r="A52" s="95" t="s">
        <v>78</v>
      </c>
      <c r="B52" s="95"/>
      <c r="C52" s="95"/>
      <c r="D52" s="95"/>
      <c r="E52" s="95"/>
      <c r="F52" s="95"/>
      <c r="G52" s="95"/>
      <c r="H52" s="46"/>
      <c r="I52" s="47"/>
      <c r="J52" s="47"/>
      <c r="K52" s="47"/>
    </row>
    <row r="53" spans="1:11" s="43" customFormat="1" ht="15.75" customHeight="1">
      <c r="A53" s="74"/>
      <c r="B53" s="75"/>
      <c r="C53" s="75"/>
      <c r="D53" s="75"/>
      <c r="E53" s="75"/>
      <c r="F53" s="75"/>
      <c r="G53" s="75"/>
      <c r="H53" s="46"/>
      <c r="I53" s="47"/>
      <c r="J53" s="47"/>
      <c r="K53" s="47"/>
    </row>
    <row r="54" spans="1:11" s="43" customFormat="1" ht="13.5" customHeight="1">
      <c r="A54" s="96" t="s">
        <v>79</v>
      </c>
      <c r="B54" s="96"/>
      <c r="C54" s="96"/>
      <c r="D54" s="96"/>
      <c r="E54" s="96"/>
      <c r="F54" s="96"/>
      <c r="G54" s="96"/>
      <c r="H54" s="46"/>
      <c r="I54" s="47"/>
      <c r="J54" s="47"/>
      <c r="K54" s="47"/>
    </row>
    <row r="55" spans="1:11" s="43" customFormat="1" ht="14.25" customHeight="1">
      <c r="A55" s="97"/>
      <c r="B55" s="97"/>
      <c r="C55" s="97"/>
      <c r="D55" s="97"/>
      <c r="E55" s="97"/>
      <c r="F55" s="97"/>
      <c r="G55" s="97"/>
      <c r="H55" s="46"/>
      <c r="I55" s="47"/>
      <c r="J55" s="47"/>
      <c r="K55" s="47"/>
    </row>
    <row r="56" spans="1:11" s="43" customFormat="1" ht="23.25" customHeight="1">
      <c r="A56" s="98" t="s">
        <v>80</v>
      </c>
      <c r="B56" s="98" t="s">
        <v>81</v>
      </c>
      <c r="C56" s="98"/>
      <c r="D56" s="98"/>
      <c r="E56" s="98"/>
      <c r="F56" s="98" t="s">
        <v>82</v>
      </c>
      <c r="G56" s="98" t="s">
        <v>74</v>
      </c>
      <c r="H56" s="46"/>
      <c r="I56" s="47"/>
      <c r="J56" s="47"/>
      <c r="K56" s="47"/>
    </row>
    <row r="57" spans="1:11" s="43" customFormat="1" ht="13.5" customHeight="1">
      <c r="A57" s="99" t="s">
        <v>41</v>
      </c>
      <c r="B57" s="100" t="s">
        <v>83</v>
      </c>
      <c r="C57" s="100"/>
      <c r="D57" s="100"/>
      <c r="E57" s="100"/>
      <c r="F57" s="101">
        <v>0.0833</v>
      </c>
      <c r="G57" s="102">
        <f>F48*F57</f>
        <v>102.994619</v>
      </c>
      <c r="H57" s="46"/>
      <c r="I57" s="47"/>
      <c r="J57" s="47"/>
      <c r="K57" s="47"/>
    </row>
    <row r="58" spans="1:11" s="43" customFormat="1" ht="13.5" customHeight="1">
      <c r="A58" s="99" t="s">
        <v>44</v>
      </c>
      <c r="B58" s="100" t="s">
        <v>84</v>
      </c>
      <c r="C58" s="100"/>
      <c r="D58" s="100"/>
      <c r="E58" s="100"/>
      <c r="F58" s="103">
        <v>0.0833</v>
      </c>
      <c r="G58" s="102">
        <f>F48*F58</f>
        <v>102.994619</v>
      </c>
      <c r="H58" s="46"/>
      <c r="I58" s="47"/>
      <c r="J58" s="47"/>
      <c r="K58" s="47"/>
    </row>
    <row r="59" spans="1:11" s="43" customFormat="1" ht="13.5" customHeight="1">
      <c r="A59" s="56" t="s">
        <v>47</v>
      </c>
      <c r="B59" s="104" t="s">
        <v>85</v>
      </c>
      <c r="C59" s="104"/>
      <c r="D59" s="104"/>
      <c r="E59" s="104"/>
      <c r="F59" s="103">
        <v>0.0278</v>
      </c>
      <c r="G59" s="102">
        <f>F48*F59</f>
        <v>34.372754</v>
      </c>
      <c r="H59" s="46"/>
      <c r="I59" s="47"/>
      <c r="J59" s="47"/>
      <c r="K59" s="47"/>
    </row>
    <row r="60" spans="1:11" s="43" customFormat="1" ht="13.5" customHeight="1">
      <c r="A60" s="63" t="s">
        <v>76</v>
      </c>
      <c r="B60" s="63"/>
      <c r="C60" s="63"/>
      <c r="D60" s="63"/>
      <c r="E60" s="63"/>
      <c r="F60" s="105">
        <f>F57+F58+F59</f>
        <v>0.1944</v>
      </c>
      <c r="G60" s="106">
        <f>G57+G58+G59</f>
        <v>240.361992</v>
      </c>
      <c r="H60" s="46"/>
      <c r="I60" s="47"/>
      <c r="J60" s="47"/>
      <c r="K60" s="47"/>
    </row>
    <row r="61" spans="1:11" s="43" customFormat="1" ht="14.25" customHeight="1">
      <c r="A61" s="107" t="s">
        <v>86</v>
      </c>
      <c r="B61" s="107"/>
      <c r="C61" s="107"/>
      <c r="D61" s="107"/>
      <c r="E61" s="107"/>
      <c r="F61" s="107"/>
      <c r="G61" s="107"/>
      <c r="H61" s="46"/>
      <c r="I61" s="47"/>
      <c r="J61" s="47"/>
      <c r="K61" s="47"/>
    </row>
    <row r="62" spans="1:11" s="43" customFormat="1" ht="15.75" customHeight="1">
      <c r="A62" s="107"/>
      <c r="B62" s="107"/>
      <c r="C62" s="107"/>
      <c r="D62" s="107"/>
      <c r="E62" s="107"/>
      <c r="F62" s="107"/>
      <c r="G62" s="107"/>
      <c r="H62" s="46"/>
      <c r="I62" s="47"/>
      <c r="J62" s="47"/>
      <c r="K62" s="47"/>
    </row>
    <row r="63" spans="1:11" s="43" customFormat="1" ht="13.5" customHeight="1">
      <c r="A63" s="107"/>
      <c r="B63" s="107"/>
      <c r="C63" s="107"/>
      <c r="D63" s="107"/>
      <c r="E63" s="107"/>
      <c r="F63" s="107"/>
      <c r="G63" s="107"/>
      <c r="H63" s="46"/>
      <c r="I63" s="47"/>
      <c r="J63" s="47"/>
      <c r="K63" s="47"/>
    </row>
    <row r="64" spans="1:11" s="43" customFormat="1" ht="19.5" customHeight="1">
      <c r="A64" s="108" t="s">
        <v>87</v>
      </c>
      <c r="B64" s="108"/>
      <c r="C64" s="108"/>
      <c r="D64" s="108"/>
      <c r="E64" s="108"/>
      <c r="F64" s="108"/>
      <c r="G64" s="108"/>
      <c r="H64" s="46"/>
      <c r="I64" s="47"/>
      <c r="J64" s="47"/>
      <c r="K64" s="47"/>
    </row>
    <row r="65" spans="1:11" s="43" customFormat="1" ht="13.5" customHeight="1">
      <c r="A65" s="108"/>
      <c r="B65" s="108"/>
      <c r="C65" s="108"/>
      <c r="D65" s="108"/>
      <c r="E65" s="108"/>
      <c r="F65" s="108"/>
      <c r="G65" s="108"/>
      <c r="H65" s="46"/>
      <c r="I65" s="47"/>
      <c r="J65" s="47"/>
      <c r="K65" s="47"/>
    </row>
    <row r="66" spans="1:11" s="43" customFormat="1" ht="13.5" customHeight="1">
      <c r="A66" s="108"/>
      <c r="B66" s="108"/>
      <c r="C66" s="108"/>
      <c r="D66" s="108"/>
      <c r="E66" s="108"/>
      <c r="F66" s="108"/>
      <c r="G66" s="108"/>
      <c r="H66" s="46"/>
      <c r="I66" s="47"/>
      <c r="J66" s="47"/>
      <c r="K66" s="47"/>
    </row>
    <row r="67" spans="1:11" s="43" customFormat="1" ht="14.25" customHeight="1">
      <c r="A67" s="109" t="s">
        <v>88</v>
      </c>
      <c r="B67" s="109"/>
      <c r="C67" s="109"/>
      <c r="D67" s="109"/>
      <c r="E67" s="109"/>
      <c r="F67" s="109"/>
      <c r="G67" s="109"/>
      <c r="H67" s="46"/>
      <c r="I67" s="47"/>
      <c r="J67" s="47"/>
      <c r="K67" s="47"/>
    </row>
    <row r="68" spans="1:11" s="43" customFormat="1" ht="9.75" customHeight="1">
      <c r="A68" s="109"/>
      <c r="B68" s="109"/>
      <c r="C68" s="109"/>
      <c r="D68" s="109"/>
      <c r="E68" s="109"/>
      <c r="F68" s="109"/>
      <c r="G68" s="109"/>
      <c r="H68" s="46"/>
      <c r="I68" s="47"/>
      <c r="J68" s="47"/>
      <c r="K68" s="47"/>
    </row>
    <row r="69" spans="1:11" s="43" customFormat="1" ht="9.75" customHeight="1">
      <c r="A69" s="109"/>
      <c r="B69" s="109"/>
      <c r="C69" s="109"/>
      <c r="D69" s="109"/>
      <c r="E69" s="109"/>
      <c r="F69" s="109"/>
      <c r="G69" s="109"/>
      <c r="H69" s="46"/>
      <c r="I69" s="47"/>
      <c r="J69" s="47"/>
      <c r="K69" s="47"/>
    </row>
    <row r="70" spans="1:11" s="43" customFormat="1" ht="14.25" customHeight="1">
      <c r="A70" s="110" t="s">
        <v>89</v>
      </c>
      <c r="B70" s="110"/>
      <c r="C70" s="110"/>
      <c r="D70" s="110"/>
      <c r="E70" s="110"/>
      <c r="F70" s="110"/>
      <c r="G70" s="111">
        <f>F48+G60</f>
        <v>1476.791992</v>
      </c>
      <c r="H70" s="46"/>
      <c r="I70" s="47"/>
      <c r="J70" s="47"/>
      <c r="K70" s="47"/>
    </row>
    <row r="71" spans="1:11" s="43" customFormat="1" ht="15.75" customHeight="1">
      <c r="A71" s="83"/>
      <c r="B71" s="75"/>
      <c r="C71" s="75"/>
      <c r="D71" s="75"/>
      <c r="E71" s="75"/>
      <c r="F71" s="75"/>
      <c r="G71" s="75"/>
      <c r="H71" s="46"/>
      <c r="I71" s="47"/>
      <c r="J71" s="47"/>
      <c r="K71" s="47"/>
    </row>
    <row r="72" spans="1:11" s="43" customFormat="1" ht="13.5" customHeight="1">
      <c r="A72" s="112" t="s">
        <v>90</v>
      </c>
      <c r="B72" s="113" t="s">
        <v>91</v>
      </c>
      <c r="C72" s="113"/>
      <c r="D72" s="113"/>
      <c r="E72" s="113"/>
      <c r="F72" s="113" t="s">
        <v>92</v>
      </c>
      <c r="G72" s="113" t="s">
        <v>74</v>
      </c>
      <c r="H72" s="46"/>
      <c r="I72" s="47"/>
      <c r="J72" s="47"/>
      <c r="K72" s="47"/>
    </row>
    <row r="73" spans="1:11" s="43" customFormat="1" ht="13.5" customHeight="1">
      <c r="A73" s="114" t="s">
        <v>41</v>
      </c>
      <c r="B73" s="115" t="s">
        <v>93</v>
      </c>
      <c r="C73" s="115"/>
      <c r="D73" s="115"/>
      <c r="E73" s="115"/>
      <c r="F73" s="116">
        <v>0.2</v>
      </c>
      <c r="G73" s="117">
        <f>G70*F73</f>
        <v>295.3583984</v>
      </c>
      <c r="H73" s="46"/>
      <c r="I73" s="47"/>
      <c r="J73" s="47"/>
      <c r="K73" s="47"/>
    </row>
    <row r="74" spans="1:11" s="43" customFormat="1" ht="13.5" customHeight="1">
      <c r="A74" s="114" t="s">
        <v>44</v>
      </c>
      <c r="B74" s="115" t="s">
        <v>94</v>
      </c>
      <c r="C74" s="115"/>
      <c r="D74" s="115"/>
      <c r="E74" s="115"/>
      <c r="F74" s="116">
        <v>0.025</v>
      </c>
      <c r="G74" s="117">
        <f>G70*F74</f>
        <v>36.9197998</v>
      </c>
      <c r="H74" s="46"/>
      <c r="I74" s="47"/>
      <c r="J74" s="47"/>
      <c r="K74" s="47"/>
    </row>
    <row r="75" spans="1:11" s="43" customFormat="1" ht="13.5" customHeight="1">
      <c r="A75" s="114" t="s">
        <v>47</v>
      </c>
      <c r="B75" s="115" t="s">
        <v>95</v>
      </c>
      <c r="C75" s="115"/>
      <c r="D75" s="115"/>
      <c r="E75" s="115"/>
      <c r="F75" s="116">
        <v>0.03</v>
      </c>
      <c r="G75" s="117">
        <f>G70*F75</f>
        <v>44.30375976</v>
      </c>
      <c r="H75" s="46"/>
      <c r="I75" s="47"/>
      <c r="J75" s="47"/>
      <c r="K75" s="47"/>
    </row>
    <row r="76" spans="1:11" s="43" customFormat="1" ht="13.5" customHeight="1">
      <c r="A76" s="114" t="s">
        <v>50</v>
      </c>
      <c r="B76" s="115" t="s">
        <v>96</v>
      </c>
      <c r="C76" s="115"/>
      <c r="D76" s="115"/>
      <c r="E76" s="115"/>
      <c r="F76" s="116">
        <v>0.015</v>
      </c>
      <c r="G76" s="117">
        <f>G70*F76</f>
        <v>22.15187988</v>
      </c>
      <c r="H76" s="46"/>
      <c r="I76" s="47"/>
      <c r="J76" s="47"/>
      <c r="K76" s="47"/>
    </row>
    <row r="77" spans="1:11" s="43" customFormat="1" ht="13.5" customHeight="1">
      <c r="A77" s="114" t="s">
        <v>97</v>
      </c>
      <c r="B77" s="115" t="s">
        <v>98</v>
      </c>
      <c r="C77" s="115"/>
      <c r="D77" s="115"/>
      <c r="E77" s="115"/>
      <c r="F77" s="116">
        <v>0.01</v>
      </c>
      <c r="G77" s="117">
        <f>G70*F77</f>
        <v>14.767919919999999</v>
      </c>
      <c r="H77" s="46"/>
      <c r="I77" s="47"/>
      <c r="J77" s="47"/>
      <c r="K77" s="47"/>
    </row>
    <row r="78" spans="1:11" s="43" customFormat="1" ht="13.5" customHeight="1">
      <c r="A78" s="114" t="s">
        <v>99</v>
      </c>
      <c r="B78" s="115" t="s">
        <v>100</v>
      </c>
      <c r="C78" s="115"/>
      <c r="D78" s="115"/>
      <c r="E78" s="115"/>
      <c r="F78" s="116">
        <v>0.006</v>
      </c>
      <c r="G78" s="117">
        <f>G70*F78</f>
        <v>8.860751952</v>
      </c>
      <c r="H78" s="46"/>
      <c r="I78" s="47"/>
      <c r="J78" s="47"/>
      <c r="K78" s="47"/>
    </row>
    <row r="79" spans="1:11" s="43" customFormat="1" ht="13.5" customHeight="1">
      <c r="A79" s="114" t="s">
        <v>101</v>
      </c>
      <c r="B79" s="78" t="s">
        <v>102</v>
      </c>
      <c r="C79" s="78"/>
      <c r="D79" s="78"/>
      <c r="E79" s="78"/>
      <c r="F79" s="116">
        <v>0.002</v>
      </c>
      <c r="G79" s="117">
        <f>G70*F79</f>
        <v>2.9535839839999998</v>
      </c>
      <c r="H79" s="46"/>
      <c r="I79" s="47"/>
      <c r="J79" s="47"/>
      <c r="K79" s="47"/>
    </row>
    <row r="80" spans="1:11" s="43" customFormat="1" ht="13.5" customHeight="1">
      <c r="A80" s="114" t="s">
        <v>103</v>
      </c>
      <c r="B80" s="78" t="s">
        <v>104</v>
      </c>
      <c r="C80" s="78"/>
      <c r="D80" s="78"/>
      <c r="E80" s="78"/>
      <c r="F80" s="116">
        <v>0.08</v>
      </c>
      <c r="G80" s="117">
        <f>G70*F80</f>
        <v>118.14335935999999</v>
      </c>
      <c r="H80" s="46"/>
      <c r="I80" s="47"/>
      <c r="J80" s="47"/>
      <c r="K80" s="47"/>
    </row>
    <row r="81" spans="1:11" s="43" customFormat="1" ht="14.25" customHeight="1">
      <c r="A81" s="112" t="s">
        <v>76</v>
      </c>
      <c r="B81" s="112"/>
      <c r="C81" s="112"/>
      <c r="D81" s="112"/>
      <c r="E81" s="112"/>
      <c r="F81" s="118">
        <v>0.368</v>
      </c>
      <c r="G81" s="119">
        <f>G70*F81</f>
        <v>543.4594530559999</v>
      </c>
      <c r="H81" s="46"/>
      <c r="I81" s="47"/>
      <c r="J81" s="47"/>
      <c r="K81" s="47"/>
    </row>
    <row r="82" spans="1:11" s="43" customFormat="1" ht="13.5" customHeight="1">
      <c r="A82" s="55"/>
      <c r="B82" s="75"/>
      <c r="C82" s="75"/>
      <c r="D82" s="75"/>
      <c r="E82" s="75"/>
      <c r="F82" s="75"/>
      <c r="G82" s="75"/>
      <c r="H82" s="46"/>
      <c r="I82" s="47"/>
      <c r="J82" s="47"/>
      <c r="K82" s="47"/>
    </row>
    <row r="83" spans="1:11" s="43" customFormat="1" ht="14.25" customHeight="1">
      <c r="A83" s="120" t="s">
        <v>105</v>
      </c>
      <c r="B83" s="120"/>
      <c r="C83" s="120"/>
      <c r="D83" s="120"/>
      <c r="E83" s="120"/>
      <c r="F83" s="120"/>
      <c r="G83" s="120"/>
      <c r="H83" s="46"/>
      <c r="I83" s="47"/>
      <c r="J83" s="47"/>
      <c r="K83" s="47"/>
    </row>
    <row r="84" spans="1:11" s="43" customFormat="1" ht="13.5" customHeight="1">
      <c r="A84" s="120"/>
      <c r="B84" s="120"/>
      <c r="C84" s="120"/>
      <c r="D84" s="120"/>
      <c r="E84" s="120"/>
      <c r="F84" s="120"/>
      <c r="G84" s="120"/>
      <c r="H84" s="46"/>
      <c r="I84" s="47"/>
      <c r="J84" s="47"/>
      <c r="K84" s="47"/>
    </row>
    <row r="85" spans="1:11" s="43" customFormat="1" ht="14.25" customHeight="1">
      <c r="A85" s="120" t="s">
        <v>106</v>
      </c>
      <c r="B85" s="120"/>
      <c r="C85" s="120"/>
      <c r="D85" s="120"/>
      <c r="E85" s="120"/>
      <c r="F85" s="120"/>
      <c r="G85" s="120"/>
      <c r="H85" s="46"/>
      <c r="I85" s="47"/>
      <c r="J85" s="47"/>
      <c r="K85" s="47"/>
    </row>
    <row r="86" spans="1:11" s="43" customFormat="1" ht="13.5" customHeight="1">
      <c r="A86" s="120"/>
      <c r="B86" s="120"/>
      <c r="C86" s="120"/>
      <c r="D86" s="120"/>
      <c r="E86" s="120"/>
      <c r="F86" s="120"/>
      <c r="G86" s="120"/>
      <c r="H86" s="46"/>
      <c r="I86" s="47"/>
      <c r="J86" s="47"/>
      <c r="K86" s="47"/>
    </row>
    <row r="87" spans="1:64" ht="36.75" customHeight="1">
      <c r="A87" s="121" t="s">
        <v>107</v>
      </c>
      <c r="B87" s="121"/>
      <c r="C87" s="121"/>
      <c r="D87" s="121"/>
      <c r="E87" s="121"/>
      <c r="F87" s="121"/>
      <c r="G87" s="121"/>
      <c r="H87" s="18"/>
      <c r="I87" s="18"/>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11" s="43" customFormat="1" ht="18.75" customHeight="1">
      <c r="A88" s="120" t="s">
        <v>108</v>
      </c>
      <c r="B88" s="120"/>
      <c r="C88" s="120"/>
      <c r="D88" s="120"/>
      <c r="E88" s="120"/>
      <c r="F88" s="120"/>
      <c r="G88" s="120"/>
      <c r="H88" s="46"/>
      <c r="I88" s="47"/>
      <c r="J88" s="47"/>
      <c r="K88" s="47"/>
    </row>
    <row r="89" spans="1:11" s="43" customFormat="1" ht="15.75" customHeight="1">
      <c r="A89" s="70"/>
      <c r="B89" s="70"/>
      <c r="C89" s="70"/>
      <c r="D89" s="70"/>
      <c r="E89" s="70"/>
      <c r="F89" s="70"/>
      <c r="G89" s="70"/>
      <c r="H89" s="46"/>
      <c r="I89" s="47"/>
      <c r="J89" s="47"/>
      <c r="K89" s="47"/>
    </row>
    <row r="90" spans="1:11" s="43" customFormat="1" ht="15.75" customHeight="1">
      <c r="A90" s="122" t="s">
        <v>109</v>
      </c>
      <c r="B90" s="122"/>
      <c r="C90" s="122"/>
      <c r="D90" s="122"/>
      <c r="E90" s="122"/>
      <c r="F90" s="122"/>
      <c r="G90" s="122"/>
      <c r="H90" s="46"/>
      <c r="I90" s="47"/>
      <c r="J90" s="47"/>
      <c r="K90" s="47"/>
    </row>
    <row r="91" spans="1:11" s="43" customFormat="1" ht="13.5" customHeight="1">
      <c r="A91" s="55"/>
      <c r="B91" s="75"/>
      <c r="C91" s="75"/>
      <c r="D91" s="75"/>
      <c r="E91" s="75"/>
      <c r="F91" s="75"/>
      <c r="G91" s="75"/>
      <c r="H91" s="46"/>
      <c r="I91" s="47"/>
      <c r="J91" s="47"/>
      <c r="K91" s="47"/>
    </row>
    <row r="92" spans="1:11" s="43" customFormat="1" ht="14.25" customHeight="1">
      <c r="A92" s="123" t="s">
        <v>110</v>
      </c>
      <c r="B92" s="123" t="s">
        <v>111</v>
      </c>
      <c r="C92" s="123"/>
      <c r="D92" s="123"/>
      <c r="E92" s="123"/>
      <c r="F92" s="124" t="s">
        <v>74</v>
      </c>
      <c r="G92" s="124"/>
      <c r="H92" s="46"/>
      <c r="I92" s="47"/>
      <c r="J92" s="47"/>
      <c r="K92" s="47"/>
    </row>
    <row r="93" spans="1:11" s="43" customFormat="1" ht="14.25" customHeight="1">
      <c r="A93" s="125" t="s">
        <v>41</v>
      </c>
      <c r="B93" s="126" t="s">
        <v>112</v>
      </c>
      <c r="C93" s="126"/>
      <c r="D93" s="126"/>
      <c r="E93" s="126"/>
      <c r="F93" s="127"/>
      <c r="G93" s="127"/>
      <c r="H93" s="46"/>
      <c r="I93" s="47"/>
      <c r="J93" s="47"/>
      <c r="K93" s="47"/>
    </row>
    <row r="94" spans="1:11" s="43" customFormat="1" ht="25.5" customHeight="1">
      <c r="A94" s="125" t="s">
        <v>44</v>
      </c>
      <c r="B94" s="126" t="s">
        <v>113</v>
      </c>
      <c r="C94" s="126"/>
      <c r="D94" s="126"/>
      <c r="E94" s="126"/>
      <c r="F94" s="128">
        <f>22*8.42</f>
        <v>185.24</v>
      </c>
      <c r="G94" s="128"/>
      <c r="H94" s="46"/>
      <c r="I94" s="47"/>
      <c r="J94" s="47"/>
      <c r="K94" s="47"/>
    </row>
    <row r="95" spans="1:11" s="43" customFormat="1" ht="24.75" customHeight="1">
      <c r="A95" s="129" t="s">
        <v>47</v>
      </c>
      <c r="B95" s="130" t="s">
        <v>114</v>
      </c>
      <c r="C95" s="130"/>
      <c r="D95" s="130"/>
      <c r="E95" s="130"/>
      <c r="F95" s="131">
        <v>66.15</v>
      </c>
      <c r="G95" s="131"/>
      <c r="H95" s="46"/>
      <c r="I95" s="47"/>
      <c r="J95" s="47"/>
      <c r="K95" s="47"/>
    </row>
    <row r="96" spans="1:11" s="43" customFormat="1" ht="24.75" customHeight="1">
      <c r="A96" s="125" t="s">
        <v>50</v>
      </c>
      <c r="B96" s="130" t="s">
        <v>115</v>
      </c>
      <c r="C96" s="130"/>
      <c r="D96" s="130"/>
      <c r="E96" s="130"/>
      <c r="F96" s="131">
        <f>114.39</f>
        <v>114.39</v>
      </c>
      <c r="G96" s="131"/>
      <c r="H96" s="46"/>
      <c r="I96" s="47"/>
      <c r="J96" s="47"/>
      <c r="K96" s="47"/>
    </row>
    <row r="97" spans="1:11" s="43" customFormat="1" ht="27.75" customHeight="1">
      <c r="A97" s="118" t="s">
        <v>76</v>
      </c>
      <c r="B97" s="118"/>
      <c r="C97" s="118"/>
      <c r="D97" s="118"/>
      <c r="E97" s="118"/>
      <c r="F97" s="119">
        <f>SUM(F93:F96)</f>
        <v>365.78000000000003</v>
      </c>
      <c r="G97" s="119"/>
      <c r="H97" s="46"/>
      <c r="I97" s="47"/>
      <c r="J97" s="47"/>
      <c r="K97" s="47"/>
    </row>
    <row r="98" spans="1:11" s="43" customFormat="1" ht="10.5" customHeight="1">
      <c r="A98" s="66"/>
      <c r="B98" s="66"/>
      <c r="C98" s="66"/>
      <c r="D98" s="66"/>
      <c r="E98" s="66"/>
      <c r="F98" s="66"/>
      <c r="G98" s="66"/>
      <c r="H98" s="46"/>
      <c r="I98" s="47"/>
      <c r="J98" s="47"/>
      <c r="K98" s="47"/>
    </row>
    <row r="99" spans="1:11" ht="14.25" customHeight="1">
      <c r="A99" s="120" t="s">
        <v>116</v>
      </c>
      <c r="B99" s="120"/>
      <c r="C99" s="120"/>
      <c r="D99" s="120"/>
      <c r="E99" s="120"/>
      <c r="F99" s="120"/>
      <c r="G99" s="120"/>
      <c r="H99" s="46"/>
      <c r="I99" s="47"/>
      <c r="J99" s="47"/>
      <c r="K99" s="47"/>
    </row>
    <row r="100" spans="1:11" s="43" customFormat="1" ht="12" customHeight="1">
      <c r="A100" s="132"/>
      <c r="B100" s="132"/>
      <c r="C100" s="132"/>
      <c r="D100" s="132"/>
      <c r="E100" s="132"/>
      <c r="F100" s="132"/>
      <c r="G100" s="132"/>
      <c r="H100" s="46"/>
      <c r="I100" s="47"/>
      <c r="J100" s="47"/>
      <c r="K100" s="47"/>
    </row>
    <row r="101" spans="1:11" s="43" customFormat="1" ht="15.75" customHeight="1">
      <c r="A101" s="120" t="s">
        <v>117</v>
      </c>
      <c r="B101" s="120"/>
      <c r="C101" s="120"/>
      <c r="D101" s="120"/>
      <c r="E101" s="120"/>
      <c r="F101" s="120"/>
      <c r="G101" s="120"/>
      <c r="H101" s="46"/>
      <c r="I101" s="47"/>
      <c r="J101" s="47"/>
      <c r="K101" s="47"/>
    </row>
    <row r="102" spans="1:11" s="43" customFormat="1" ht="12" customHeight="1">
      <c r="A102" s="120"/>
      <c r="B102" s="120"/>
      <c r="C102" s="120"/>
      <c r="D102" s="120"/>
      <c r="E102" s="120"/>
      <c r="F102" s="120"/>
      <c r="G102" s="120"/>
      <c r="H102" s="46"/>
      <c r="I102" s="47"/>
      <c r="J102" s="47"/>
      <c r="K102" s="47"/>
    </row>
    <row r="103" spans="1:11" s="43" customFormat="1" ht="11.25" customHeight="1">
      <c r="A103" s="133"/>
      <c r="B103" s="133"/>
      <c r="C103" s="133"/>
      <c r="D103" s="133"/>
      <c r="E103" s="133"/>
      <c r="F103" s="133"/>
      <c r="G103" s="133"/>
      <c r="H103" s="46"/>
      <c r="I103" s="47"/>
      <c r="J103" s="47"/>
      <c r="K103" s="47"/>
    </row>
    <row r="104" spans="1:11" ht="27" customHeight="1">
      <c r="A104" s="108" t="s">
        <v>118</v>
      </c>
      <c r="B104" s="108"/>
      <c r="C104" s="108"/>
      <c r="D104" s="108"/>
      <c r="E104" s="108"/>
      <c r="F104" s="108"/>
      <c r="G104" s="108"/>
      <c r="H104" s="46"/>
      <c r="I104" s="47"/>
      <c r="J104" s="47"/>
      <c r="K104" s="47"/>
    </row>
    <row r="105" spans="1:11" s="43" customFormat="1" ht="13.5" customHeight="1">
      <c r="A105" s="47"/>
      <c r="B105" s="132"/>
      <c r="C105" s="132"/>
      <c r="D105" s="132"/>
      <c r="E105" s="132"/>
      <c r="F105" s="132"/>
      <c r="G105" s="132"/>
      <c r="H105" s="46"/>
      <c r="I105" s="47"/>
      <c r="J105" s="47"/>
      <c r="K105" s="47"/>
    </row>
    <row r="106" spans="1:11" ht="14.25" customHeight="1">
      <c r="A106" s="69" t="s">
        <v>119</v>
      </c>
      <c r="B106" s="69"/>
      <c r="C106" s="69"/>
      <c r="D106" s="69"/>
      <c r="E106" s="69"/>
      <c r="F106" s="69"/>
      <c r="G106" s="69"/>
      <c r="H106" s="46"/>
      <c r="I106" s="47"/>
      <c r="J106" s="47"/>
      <c r="K106" s="47"/>
    </row>
    <row r="107" spans="1:11" s="43" customFormat="1" ht="13.5" customHeight="1">
      <c r="A107" s="47"/>
      <c r="B107" s="47"/>
      <c r="C107" s="47"/>
      <c r="D107" s="47"/>
      <c r="E107" s="47"/>
      <c r="F107" s="47"/>
      <c r="G107" s="47"/>
      <c r="H107" s="46"/>
      <c r="I107" s="47"/>
      <c r="J107" s="47"/>
      <c r="K107" s="47"/>
    </row>
    <row r="108" spans="1:11" s="43" customFormat="1" ht="29.25" customHeight="1">
      <c r="A108" s="112">
        <v>2</v>
      </c>
      <c r="B108" s="134" t="s">
        <v>120</v>
      </c>
      <c r="C108" s="134"/>
      <c r="D108" s="134"/>
      <c r="E108" s="134"/>
      <c r="F108" s="112" t="s">
        <v>74</v>
      </c>
      <c r="G108" s="112"/>
      <c r="H108" s="46"/>
      <c r="I108" s="47"/>
      <c r="J108" s="47"/>
      <c r="K108" s="47"/>
    </row>
    <row r="109" spans="1:11" s="43" customFormat="1" ht="25.5" customHeight="1">
      <c r="A109" s="114" t="s">
        <v>80</v>
      </c>
      <c r="B109" s="78" t="s">
        <v>81</v>
      </c>
      <c r="C109" s="78"/>
      <c r="D109" s="78"/>
      <c r="E109" s="78"/>
      <c r="F109" s="135">
        <f>G60</f>
        <v>240.361992</v>
      </c>
      <c r="G109" s="135"/>
      <c r="H109" s="46"/>
      <c r="I109" s="47"/>
      <c r="J109" s="47"/>
      <c r="K109" s="47"/>
    </row>
    <row r="110" spans="1:11" s="43" customFormat="1" ht="13.5" customHeight="1">
      <c r="A110" s="114" t="s">
        <v>90</v>
      </c>
      <c r="B110" s="78" t="s">
        <v>91</v>
      </c>
      <c r="C110" s="78"/>
      <c r="D110" s="78"/>
      <c r="E110" s="78"/>
      <c r="F110" s="135">
        <f>G81</f>
        <v>543.4594530559999</v>
      </c>
      <c r="G110" s="135"/>
      <c r="H110" s="46"/>
      <c r="I110" s="47"/>
      <c r="J110" s="47"/>
      <c r="K110" s="47"/>
    </row>
    <row r="111" spans="1:11" s="43" customFormat="1" ht="13.5" customHeight="1">
      <c r="A111" s="114" t="s">
        <v>110</v>
      </c>
      <c r="B111" s="78" t="s">
        <v>111</v>
      </c>
      <c r="C111" s="78"/>
      <c r="D111" s="78"/>
      <c r="E111" s="78"/>
      <c r="F111" s="135">
        <f>F97</f>
        <v>365.78000000000003</v>
      </c>
      <c r="G111" s="135"/>
      <c r="H111" s="46"/>
      <c r="I111" s="47"/>
      <c r="J111" s="47"/>
      <c r="K111" s="47"/>
    </row>
    <row r="112" spans="1:11" s="43" customFormat="1" ht="14.25" customHeight="1">
      <c r="A112" s="134" t="s">
        <v>76</v>
      </c>
      <c r="B112" s="134"/>
      <c r="C112" s="134"/>
      <c r="D112" s="134"/>
      <c r="E112" s="134"/>
      <c r="F112" s="136">
        <f>F109+F110+F111</f>
        <v>1149.6014450559999</v>
      </c>
      <c r="G112" s="136"/>
      <c r="H112" s="46"/>
      <c r="I112" s="47"/>
      <c r="J112" s="47"/>
      <c r="K112" s="47"/>
    </row>
    <row r="113" spans="1:11" s="43" customFormat="1" ht="15.75" customHeight="1">
      <c r="A113" s="75"/>
      <c r="B113" s="75"/>
      <c r="C113" s="75"/>
      <c r="D113" s="75"/>
      <c r="E113" s="75"/>
      <c r="F113" s="75"/>
      <c r="G113" s="75"/>
      <c r="H113" s="46"/>
      <c r="I113" s="47"/>
      <c r="J113" s="47"/>
      <c r="K113" s="47"/>
    </row>
    <row r="114" spans="1:11" s="43" customFormat="1" ht="15.75" customHeight="1">
      <c r="A114" s="95" t="s">
        <v>121</v>
      </c>
      <c r="B114" s="95"/>
      <c r="C114" s="95"/>
      <c r="D114" s="95"/>
      <c r="E114" s="95"/>
      <c r="F114" s="95"/>
      <c r="G114" s="95"/>
      <c r="H114" s="46"/>
      <c r="I114" s="47"/>
      <c r="J114" s="47"/>
      <c r="K114" s="47"/>
    </row>
    <row r="115" spans="1:9" s="43" customFormat="1" ht="13.5" customHeight="1">
      <c r="A115" s="47"/>
      <c r="B115" s="75"/>
      <c r="C115" s="75"/>
      <c r="D115" s="75"/>
      <c r="E115" s="75"/>
      <c r="F115" s="75"/>
      <c r="G115" s="75"/>
      <c r="H115" s="46"/>
      <c r="I115" s="47"/>
    </row>
    <row r="116" spans="1:9" s="43" customFormat="1" ht="13.5" customHeight="1">
      <c r="A116" s="98">
        <v>3</v>
      </c>
      <c r="B116" s="98" t="s">
        <v>122</v>
      </c>
      <c r="C116" s="98"/>
      <c r="D116" s="98"/>
      <c r="E116" s="98"/>
      <c r="F116" s="98" t="s">
        <v>82</v>
      </c>
      <c r="G116" s="98" t="s">
        <v>74</v>
      </c>
      <c r="H116" s="46"/>
      <c r="I116" s="47"/>
    </row>
    <row r="117" spans="1:9" s="43" customFormat="1" ht="14.25" customHeight="1">
      <c r="A117" s="99" t="s">
        <v>41</v>
      </c>
      <c r="B117" s="137" t="s">
        <v>123</v>
      </c>
      <c r="C117" s="137"/>
      <c r="D117" s="137"/>
      <c r="E117" s="137"/>
      <c r="F117" s="138">
        <v>0.0042</v>
      </c>
      <c r="G117" s="139">
        <f aca="true" t="shared" si="0" ref="G117:G121">$F$48*F117</f>
        <v>5.193006</v>
      </c>
      <c r="H117" s="46"/>
      <c r="I117" s="47"/>
    </row>
    <row r="118" spans="1:9" s="43" customFormat="1" ht="14.25" customHeight="1">
      <c r="A118" s="56" t="s">
        <v>44</v>
      </c>
      <c r="B118" s="137" t="s">
        <v>124</v>
      </c>
      <c r="C118" s="137"/>
      <c r="D118" s="137"/>
      <c r="E118" s="137"/>
      <c r="F118" s="140">
        <f>0.08*F117</f>
        <v>0.000336</v>
      </c>
      <c r="G118" s="139">
        <f t="shared" si="0"/>
        <v>0.41544048</v>
      </c>
      <c r="H118" s="46"/>
      <c r="I118" s="47"/>
    </row>
    <row r="119" spans="1:9" s="43" customFormat="1" ht="26.25" customHeight="1">
      <c r="A119" s="56" t="s">
        <v>47</v>
      </c>
      <c r="B119" s="137" t="s">
        <v>125</v>
      </c>
      <c r="C119" s="137"/>
      <c r="D119" s="137"/>
      <c r="E119" s="137"/>
      <c r="F119" s="140">
        <v>0.04</v>
      </c>
      <c r="G119" s="139">
        <f t="shared" si="0"/>
        <v>49.4572</v>
      </c>
      <c r="H119" s="46"/>
      <c r="I119" s="47"/>
    </row>
    <row r="120" spans="1:9" s="43" customFormat="1" ht="14.25" customHeight="1">
      <c r="A120" s="56" t="s">
        <v>50</v>
      </c>
      <c r="B120" s="137" t="s">
        <v>126</v>
      </c>
      <c r="C120" s="137"/>
      <c r="D120" s="137"/>
      <c r="E120" s="137"/>
      <c r="F120" s="140">
        <v>0.0194</v>
      </c>
      <c r="G120" s="139">
        <f t="shared" si="0"/>
        <v>23.986742000000003</v>
      </c>
      <c r="H120" s="46"/>
      <c r="I120" s="47"/>
    </row>
    <row r="121" spans="1:9" s="43" customFormat="1" ht="24.75" customHeight="1">
      <c r="A121" s="56" t="s">
        <v>97</v>
      </c>
      <c r="B121" s="137" t="s">
        <v>127</v>
      </c>
      <c r="C121" s="137"/>
      <c r="D121" s="137"/>
      <c r="E121" s="137"/>
      <c r="F121" s="140">
        <f>F120*F81</f>
        <v>0.0071392</v>
      </c>
      <c r="G121" s="139">
        <f t="shared" si="0"/>
        <v>8.827121056000001</v>
      </c>
      <c r="H121" s="46"/>
      <c r="I121" s="47"/>
    </row>
    <row r="122" spans="1:9" s="43" customFormat="1" ht="13.5" customHeight="1">
      <c r="A122" s="141"/>
      <c r="B122" s="123" t="s">
        <v>128</v>
      </c>
      <c r="C122" s="123"/>
      <c r="D122" s="123"/>
      <c r="E122" s="123"/>
      <c r="F122" s="142">
        <f>SUM(F117:F121)</f>
        <v>0.0710752</v>
      </c>
      <c r="G122" s="143">
        <f>SUM(G117:G121)</f>
        <v>87.879509536</v>
      </c>
      <c r="H122" s="46"/>
      <c r="I122" s="47"/>
    </row>
    <row r="123" spans="1:9" s="43" customFormat="1" ht="13.5" customHeight="1">
      <c r="A123" s="144"/>
      <c r="B123" s="145"/>
      <c r="C123" s="145"/>
      <c r="D123" s="145"/>
      <c r="E123" s="145"/>
      <c r="F123" s="146"/>
      <c r="G123" s="147"/>
      <c r="H123" s="46"/>
      <c r="I123" s="47"/>
    </row>
    <row r="124" spans="1:9" s="43" customFormat="1" ht="13.5" customHeight="1">
      <c r="A124" s="120" t="s">
        <v>129</v>
      </c>
      <c r="B124" s="120"/>
      <c r="C124" s="120"/>
      <c r="D124" s="120"/>
      <c r="E124" s="120"/>
      <c r="F124" s="120"/>
      <c r="G124" s="120"/>
      <c r="H124" s="46"/>
      <c r="I124" s="47"/>
    </row>
    <row r="125" spans="1:9" s="43" customFormat="1" ht="13.5" customHeight="1">
      <c r="A125" s="120"/>
      <c r="B125" s="120"/>
      <c r="C125" s="120"/>
      <c r="D125" s="120"/>
      <c r="E125" s="120"/>
      <c r="F125" s="120"/>
      <c r="G125" s="120"/>
      <c r="H125" s="46"/>
      <c r="I125" s="47"/>
    </row>
    <row r="126" spans="1:9" s="43" customFormat="1" ht="13.5" customHeight="1">
      <c r="A126" s="120"/>
      <c r="B126" s="120"/>
      <c r="C126" s="120"/>
      <c r="D126" s="120"/>
      <c r="E126" s="120"/>
      <c r="F126" s="120"/>
      <c r="G126" s="120"/>
      <c r="H126" s="46"/>
      <c r="I126" s="47"/>
    </row>
    <row r="127" spans="1:9" s="43" customFormat="1" ht="13.5" customHeight="1">
      <c r="A127" s="120"/>
      <c r="B127" s="120"/>
      <c r="C127" s="120"/>
      <c r="D127" s="120"/>
      <c r="E127" s="120"/>
      <c r="F127" s="120"/>
      <c r="G127" s="120"/>
      <c r="H127" s="46"/>
      <c r="I127" s="47"/>
    </row>
    <row r="128" spans="1:9" s="43" customFormat="1" ht="13.5" customHeight="1">
      <c r="A128" s="144"/>
      <c r="B128" s="145"/>
      <c r="C128" s="145"/>
      <c r="D128" s="145"/>
      <c r="E128" s="145"/>
      <c r="F128" s="146"/>
      <c r="G128" s="148"/>
      <c r="H128" s="46"/>
      <c r="I128" s="47"/>
    </row>
    <row r="129" spans="1:9" s="43" customFormat="1" ht="57.75" customHeight="1">
      <c r="A129" s="149" t="s">
        <v>130</v>
      </c>
      <c r="B129" s="149"/>
      <c r="C129" s="149"/>
      <c r="D129" s="149"/>
      <c r="E129" s="149"/>
      <c r="F129" s="149"/>
      <c r="G129" s="149"/>
      <c r="H129" s="46"/>
      <c r="I129" s="47"/>
    </row>
    <row r="130" spans="1:9" s="43" customFormat="1" ht="80.25" customHeight="1">
      <c r="A130" s="150" t="s">
        <v>131</v>
      </c>
      <c r="B130" s="150"/>
      <c r="C130" s="150"/>
      <c r="D130" s="150"/>
      <c r="E130" s="150"/>
      <c r="F130" s="150"/>
      <c r="G130" s="150"/>
      <c r="H130" s="46"/>
      <c r="I130" s="47"/>
    </row>
    <row r="131" spans="1:9" s="43" customFormat="1" ht="15" customHeight="1">
      <c r="A131" s="149"/>
      <c r="B131" s="145"/>
      <c r="C131" s="145"/>
      <c r="D131" s="145"/>
      <c r="E131" s="145"/>
      <c r="F131" s="146"/>
      <c r="G131" s="148"/>
      <c r="H131" s="46"/>
      <c r="I131" s="47"/>
    </row>
    <row r="132" spans="1:11" s="43" customFormat="1" ht="15.75" customHeight="1">
      <c r="A132" s="95" t="s">
        <v>132</v>
      </c>
      <c r="B132" s="95"/>
      <c r="C132" s="95"/>
      <c r="D132" s="95"/>
      <c r="E132" s="95"/>
      <c r="F132" s="95"/>
      <c r="G132" s="95"/>
      <c r="H132" s="46"/>
      <c r="I132" s="151"/>
      <c r="J132" s="152"/>
      <c r="K132" s="47"/>
    </row>
    <row r="133" spans="1:11" s="43" customFormat="1" ht="15.75" customHeight="1">
      <c r="A133" s="153"/>
      <c r="B133" s="153"/>
      <c r="C133" s="153"/>
      <c r="D133" s="153"/>
      <c r="E133" s="153"/>
      <c r="F133" s="153"/>
      <c r="G133" s="153"/>
      <c r="H133" s="46"/>
      <c r="I133" s="47"/>
      <c r="J133" s="47"/>
      <c r="K133" s="47"/>
    </row>
    <row r="134" spans="1:11" s="43" customFormat="1" ht="41.25" customHeight="1">
      <c r="A134" s="108" t="s">
        <v>133</v>
      </c>
      <c r="B134" s="108"/>
      <c r="C134" s="108"/>
      <c r="D134" s="108"/>
      <c r="E134" s="108"/>
      <c r="F134" s="108"/>
      <c r="G134" s="108"/>
      <c r="H134" s="46"/>
      <c r="I134" s="47"/>
      <c r="J134" s="47"/>
      <c r="K134" s="47"/>
    </row>
    <row r="135" spans="1:11" s="43" customFormat="1" ht="14.25" customHeight="1">
      <c r="A135" s="153"/>
      <c r="B135" s="153"/>
      <c r="C135" s="153"/>
      <c r="D135" s="153"/>
      <c r="E135" s="153"/>
      <c r="F135" s="153"/>
      <c r="G135" s="153"/>
      <c r="H135" s="46"/>
      <c r="I135" s="47"/>
      <c r="J135" s="47"/>
      <c r="K135" s="47"/>
    </row>
    <row r="136" spans="1:11" s="43" customFormat="1" ht="13.5" customHeight="1">
      <c r="A136" s="110" t="s">
        <v>134</v>
      </c>
      <c r="B136" s="110"/>
      <c r="C136" s="110"/>
      <c r="D136" s="110"/>
      <c r="E136" s="110"/>
      <c r="F136" s="110"/>
      <c r="G136" s="154">
        <f>(F48+F112+G122)</f>
        <v>2473.910954592</v>
      </c>
      <c r="H136" s="46"/>
      <c r="I136" s="47"/>
      <c r="J136" s="47"/>
      <c r="K136" s="47"/>
    </row>
    <row r="137" spans="1:11" s="43" customFormat="1" ht="14.25" customHeight="1">
      <c r="A137" s="153"/>
      <c r="B137" s="153"/>
      <c r="C137" s="153"/>
      <c r="D137" s="153"/>
      <c r="E137" s="153"/>
      <c r="F137" s="153"/>
      <c r="G137" s="155"/>
      <c r="H137" s="46"/>
      <c r="I137" s="47"/>
      <c r="J137" s="47"/>
      <c r="K137" s="47"/>
    </row>
    <row r="138" spans="1:11" s="43" customFormat="1" ht="15.75" customHeight="1">
      <c r="A138" s="122" t="s">
        <v>135</v>
      </c>
      <c r="B138" s="122"/>
      <c r="C138" s="122"/>
      <c r="D138" s="122"/>
      <c r="E138" s="122"/>
      <c r="F138" s="122"/>
      <c r="G138" s="122"/>
      <c r="H138" s="46"/>
      <c r="I138" s="47"/>
      <c r="J138" s="47"/>
      <c r="K138" s="47"/>
    </row>
    <row r="139" spans="1:11" s="43" customFormat="1" ht="15.75" customHeight="1">
      <c r="A139" s="153"/>
      <c r="B139" s="153"/>
      <c r="C139" s="153"/>
      <c r="D139" s="153"/>
      <c r="E139" s="153"/>
      <c r="F139" s="153"/>
      <c r="G139" s="153"/>
      <c r="H139" s="46"/>
      <c r="I139" s="47"/>
      <c r="J139" s="47"/>
      <c r="K139" s="47"/>
    </row>
    <row r="140" spans="1:11" s="43" customFormat="1" ht="25.5" customHeight="1">
      <c r="A140" s="98" t="s">
        <v>136</v>
      </c>
      <c r="B140" s="98" t="s">
        <v>137</v>
      </c>
      <c r="C140" s="98"/>
      <c r="D140" s="98"/>
      <c r="E140" s="98"/>
      <c r="F140" s="156" t="s">
        <v>138</v>
      </c>
      <c r="G140" s="98" t="s">
        <v>74</v>
      </c>
      <c r="H140" s="46"/>
      <c r="I140" s="47"/>
      <c r="J140" s="47"/>
      <c r="K140" s="47"/>
    </row>
    <row r="141" spans="1:11" s="43" customFormat="1" ht="13.5" customHeight="1">
      <c r="A141" s="56" t="s">
        <v>41</v>
      </c>
      <c r="B141" s="137" t="s">
        <v>139</v>
      </c>
      <c r="C141" s="137"/>
      <c r="D141" s="137"/>
      <c r="E141" s="137"/>
      <c r="F141" s="157">
        <v>0.0833</v>
      </c>
      <c r="G141" s="158">
        <f aca="true" t="shared" si="1" ref="G141:G146">$G$136*F141</f>
        <v>206.0767825175136</v>
      </c>
      <c r="H141" s="46"/>
      <c r="I141" s="159"/>
      <c r="J141" s="47"/>
      <c r="K141" s="47"/>
    </row>
    <row r="142" spans="1:11" s="43" customFormat="1" ht="13.5" customHeight="1">
      <c r="A142" s="125" t="s">
        <v>44</v>
      </c>
      <c r="B142" s="160" t="s">
        <v>137</v>
      </c>
      <c r="C142" s="160"/>
      <c r="D142" s="160"/>
      <c r="E142" s="160"/>
      <c r="F142" s="103">
        <v>0.0222</v>
      </c>
      <c r="G142" s="158">
        <f t="shared" si="1"/>
        <v>54.920823191942404</v>
      </c>
      <c r="H142" s="46"/>
      <c r="I142" s="161"/>
      <c r="J142" s="47"/>
      <c r="K142" s="47"/>
    </row>
    <row r="143" spans="1:11" s="43" customFormat="1" ht="13.5" customHeight="1">
      <c r="A143" s="125" t="s">
        <v>47</v>
      </c>
      <c r="B143" s="100" t="s">
        <v>140</v>
      </c>
      <c r="C143" s="100"/>
      <c r="D143" s="100"/>
      <c r="E143" s="100"/>
      <c r="F143" s="103">
        <v>0.0004</v>
      </c>
      <c r="G143" s="158">
        <f t="shared" si="1"/>
        <v>0.9895643818368001</v>
      </c>
      <c r="H143" s="46"/>
      <c r="I143" s="47"/>
      <c r="J143" s="47"/>
      <c r="K143" s="47"/>
    </row>
    <row r="144" spans="1:11" s="43" customFormat="1" ht="13.5" customHeight="1">
      <c r="A144" s="125" t="s">
        <v>50</v>
      </c>
      <c r="B144" s="100" t="s">
        <v>141</v>
      </c>
      <c r="C144" s="100"/>
      <c r="D144" s="100"/>
      <c r="E144" s="100"/>
      <c r="F144" s="103">
        <v>0.0002</v>
      </c>
      <c r="G144" s="158">
        <f t="shared" si="1"/>
        <v>0.49478219091840003</v>
      </c>
      <c r="H144" s="46"/>
      <c r="I144" s="47"/>
      <c r="J144" s="47"/>
      <c r="K144" s="47"/>
    </row>
    <row r="145" spans="1:11" s="43" customFormat="1" ht="13.5" customHeight="1">
      <c r="A145" s="125" t="s">
        <v>97</v>
      </c>
      <c r="B145" s="100" t="s">
        <v>142</v>
      </c>
      <c r="C145" s="100"/>
      <c r="D145" s="100"/>
      <c r="E145" s="100"/>
      <c r="F145" s="103">
        <v>0.0014</v>
      </c>
      <c r="G145" s="158">
        <f t="shared" si="1"/>
        <v>3.4634753364288002</v>
      </c>
      <c r="H145" s="46"/>
      <c r="I145" s="47"/>
      <c r="J145" s="47"/>
      <c r="K145" s="47"/>
    </row>
    <row r="146" spans="1:11" s="43" customFormat="1" ht="13.5" customHeight="1">
      <c r="A146" s="162" t="s">
        <v>99</v>
      </c>
      <c r="B146" s="100" t="s">
        <v>143</v>
      </c>
      <c r="C146" s="100"/>
      <c r="D146" s="100"/>
      <c r="E146" s="100"/>
      <c r="F146" s="163">
        <v>0.0166</v>
      </c>
      <c r="G146" s="158">
        <f t="shared" si="1"/>
        <v>41.0669218462272</v>
      </c>
      <c r="H146" s="46"/>
      <c r="I146" s="47"/>
      <c r="J146" s="47"/>
      <c r="K146" s="47"/>
    </row>
    <row r="147" spans="1:11" s="43" customFormat="1" ht="13.5" customHeight="1">
      <c r="A147" s="141"/>
      <c r="B147" s="123" t="s">
        <v>128</v>
      </c>
      <c r="C147" s="123"/>
      <c r="D147" s="123"/>
      <c r="E147" s="123"/>
      <c r="F147" s="142">
        <f>SUM(F141:F146)</f>
        <v>0.1241</v>
      </c>
      <c r="G147" s="143">
        <f>SUM(G141:G146)</f>
        <v>307.0123494648672</v>
      </c>
      <c r="H147" s="46"/>
      <c r="I147" s="47"/>
      <c r="J147" s="47"/>
      <c r="K147" s="47"/>
    </row>
    <row r="148" spans="1:11" ht="14.25" customHeight="1">
      <c r="A148" s="47"/>
      <c r="B148" s="47"/>
      <c r="C148" s="47"/>
      <c r="D148" s="47"/>
      <c r="E148" s="47"/>
      <c r="F148" s="47"/>
      <c r="G148" s="47"/>
      <c r="H148" s="46"/>
      <c r="I148" s="47"/>
      <c r="J148" s="47"/>
      <c r="K148" s="47"/>
    </row>
    <row r="149" spans="1:11" s="43" customFormat="1" ht="13.5" customHeight="1">
      <c r="A149" s="108" t="s">
        <v>144</v>
      </c>
      <c r="B149" s="108"/>
      <c r="C149" s="108"/>
      <c r="D149" s="108"/>
      <c r="E149" s="108"/>
      <c r="F149" s="108"/>
      <c r="G149" s="108"/>
      <c r="H149" s="46"/>
      <c r="I149" s="47"/>
      <c r="J149" s="47"/>
      <c r="K149" s="47"/>
    </row>
    <row r="150" spans="1:11" s="43" customFormat="1" ht="21" customHeight="1">
      <c r="A150" s="108"/>
      <c r="B150" s="108"/>
      <c r="C150" s="108"/>
      <c r="D150" s="108"/>
      <c r="E150" s="108"/>
      <c r="F150" s="108"/>
      <c r="G150" s="108"/>
      <c r="H150" s="46"/>
      <c r="I150" s="47"/>
      <c r="J150" s="47"/>
      <c r="K150" s="47"/>
    </row>
    <row r="151" spans="1:11" s="43" customFormat="1" ht="97.5" customHeight="1">
      <c r="A151" s="164" t="s">
        <v>145</v>
      </c>
      <c r="B151" s="164"/>
      <c r="C151" s="164"/>
      <c r="D151" s="164"/>
      <c r="E151" s="164"/>
      <c r="F151" s="164"/>
      <c r="G151" s="164"/>
      <c r="H151" s="46"/>
      <c r="I151" s="47"/>
      <c r="J151" s="47"/>
      <c r="K151" s="47"/>
    </row>
    <row r="152" spans="1:11" s="43" customFormat="1" ht="13.5" customHeight="1">
      <c r="A152" s="165"/>
      <c r="B152" s="120"/>
      <c r="C152" s="120"/>
      <c r="D152" s="120"/>
      <c r="E152" s="120"/>
      <c r="F152" s="120"/>
      <c r="G152" s="120"/>
      <c r="H152" s="46"/>
      <c r="I152" s="47"/>
      <c r="J152" s="47"/>
      <c r="K152" s="47"/>
    </row>
    <row r="153" spans="1:11" s="43" customFormat="1" ht="100.5" customHeight="1">
      <c r="A153" s="164" t="s">
        <v>146</v>
      </c>
      <c r="B153" s="164"/>
      <c r="C153" s="164"/>
      <c r="D153" s="164"/>
      <c r="E153" s="164"/>
      <c r="F153" s="164"/>
      <c r="G153" s="164"/>
      <c r="H153" s="46"/>
      <c r="I153" s="47"/>
      <c r="J153" s="47"/>
      <c r="K153" s="47"/>
    </row>
    <row r="154" spans="1:11" s="43" customFormat="1" ht="14.25" customHeight="1">
      <c r="A154" s="47"/>
      <c r="B154" s="47"/>
      <c r="C154" s="47"/>
      <c r="D154" s="47"/>
      <c r="E154" s="47"/>
      <c r="F154" s="47"/>
      <c r="G154" s="47"/>
      <c r="H154" s="46"/>
      <c r="I154" s="47"/>
      <c r="J154" s="47"/>
      <c r="K154" s="47"/>
    </row>
    <row r="155" spans="1:11" s="43" customFormat="1" ht="144" customHeight="1">
      <c r="A155" s="164" t="s">
        <v>147</v>
      </c>
      <c r="B155" s="164"/>
      <c r="C155" s="164"/>
      <c r="D155" s="164"/>
      <c r="E155" s="164"/>
      <c r="F155" s="164"/>
      <c r="G155" s="164"/>
      <c r="H155" s="46"/>
      <c r="I155" s="47"/>
      <c r="J155" s="47"/>
      <c r="K155" s="47"/>
    </row>
    <row r="156" spans="1:11" s="43" customFormat="1" ht="13.5" customHeight="1">
      <c r="A156" s="165"/>
      <c r="B156" s="47"/>
      <c r="C156" s="47"/>
      <c r="D156" s="47"/>
      <c r="E156" s="47"/>
      <c r="F156" s="47"/>
      <c r="G156" s="47"/>
      <c r="H156" s="46"/>
      <c r="I156" s="47"/>
      <c r="J156" s="47"/>
      <c r="K156" s="47"/>
    </row>
    <row r="157" spans="1:11" s="43" customFormat="1" ht="236.25" customHeight="1">
      <c r="A157" s="164" t="s">
        <v>148</v>
      </c>
      <c r="B157" s="164"/>
      <c r="C157" s="164"/>
      <c r="D157" s="164"/>
      <c r="E157" s="164"/>
      <c r="F157" s="164"/>
      <c r="G157" s="164"/>
      <c r="H157" s="46"/>
      <c r="I157" s="47"/>
      <c r="J157" s="47"/>
      <c r="K157" s="47"/>
    </row>
    <row r="158" spans="1:11" s="43" customFormat="1" ht="13.5" customHeight="1">
      <c r="A158" s="165"/>
      <c r="B158" s="47"/>
      <c r="C158" s="47"/>
      <c r="D158" s="47"/>
      <c r="E158" s="47"/>
      <c r="F158" s="47"/>
      <c r="G158" s="47"/>
      <c r="H158" s="46"/>
      <c r="I158" s="47"/>
      <c r="J158" s="47"/>
      <c r="K158" s="47"/>
    </row>
    <row r="159" spans="1:11" s="43" customFormat="1" ht="189.75" customHeight="1">
      <c r="A159" s="164" t="s">
        <v>149</v>
      </c>
      <c r="B159" s="164"/>
      <c r="C159" s="164"/>
      <c r="D159" s="164"/>
      <c r="E159" s="164"/>
      <c r="F159" s="164"/>
      <c r="G159" s="164"/>
      <c r="H159" s="46"/>
      <c r="I159" s="47"/>
      <c r="J159" s="47"/>
      <c r="K159" s="47"/>
    </row>
    <row r="160" spans="1:11" s="43" customFormat="1" ht="13.5" customHeight="1">
      <c r="A160" s="165"/>
      <c r="B160" s="47"/>
      <c r="C160" s="47"/>
      <c r="D160" s="47"/>
      <c r="E160" s="47"/>
      <c r="F160" s="47"/>
      <c r="G160" s="47"/>
      <c r="H160" s="46"/>
      <c r="I160" s="47"/>
      <c r="J160" s="47"/>
      <c r="K160" s="47"/>
    </row>
    <row r="161" spans="1:11" s="43" customFormat="1" ht="60.75" customHeight="1">
      <c r="A161" s="164" t="s">
        <v>150</v>
      </c>
      <c r="B161" s="164"/>
      <c r="C161" s="164"/>
      <c r="D161" s="164"/>
      <c r="E161" s="164"/>
      <c r="F161" s="164"/>
      <c r="G161" s="164"/>
      <c r="H161" s="46"/>
      <c r="I161" s="47"/>
      <c r="J161" s="47"/>
      <c r="K161" s="47"/>
    </row>
    <row r="162" spans="1:11" s="43" customFormat="1" ht="13.5" customHeight="1">
      <c r="A162" s="165"/>
      <c r="B162" s="47"/>
      <c r="C162" s="47"/>
      <c r="D162" s="47"/>
      <c r="E162" s="47"/>
      <c r="F162" s="47"/>
      <c r="G162" s="47"/>
      <c r="H162" s="46"/>
      <c r="I162" s="47"/>
      <c r="J162" s="47"/>
      <c r="K162" s="47"/>
    </row>
    <row r="163" spans="1:11" s="43" customFormat="1" ht="15.75" customHeight="1">
      <c r="A163" s="122" t="s">
        <v>151</v>
      </c>
      <c r="B163" s="122"/>
      <c r="C163" s="122"/>
      <c r="D163" s="122"/>
      <c r="E163" s="122"/>
      <c r="F163" s="122"/>
      <c r="G163" s="122"/>
      <c r="H163" s="46"/>
      <c r="I163" s="47"/>
      <c r="J163" s="166"/>
      <c r="K163" s="47"/>
    </row>
    <row r="164" spans="1:11" s="43" customFormat="1" ht="15.75" customHeight="1">
      <c r="A164" s="153"/>
      <c r="B164" s="153"/>
      <c r="C164" s="153"/>
      <c r="D164" s="153"/>
      <c r="E164" s="153"/>
      <c r="F164" s="153"/>
      <c r="G164" s="153"/>
      <c r="H164" s="46"/>
      <c r="I164" s="47"/>
      <c r="J164" s="47"/>
      <c r="K164" s="47"/>
    </row>
    <row r="165" spans="1:11" s="43" customFormat="1" ht="13.5" customHeight="1">
      <c r="A165" s="98" t="s">
        <v>152</v>
      </c>
      <c r="B165" s="98" t="s">
        <v>153</v>
      </c>
      <c r="C165" s="98"/>
      <c r="D165" s="98"/>
      <c r="E165" s="98"/>
      <c r="F165" s="156" t="s">
        <v>82</v>
      </c>
      <c r="G165" s="98" t="s">
        <v>74</v>
      </c>
      <c r="H165" s="46"/>
      <c r="I165" s="47"/>
      <c r="J165" s="47"/>
      <c r="K165" s="47"/>
    </row>
    <row r="166" spans="1:11" s="43" customFormat="1" ht="14.25" customHeight="1">
      <c r="A166" s="90" t="s">
        <v>41</v>
      </c>
      <c r="B166" s="100" t="s">
        <v>154</v>
      </c>
      <c r="C166" s="100"/>
      <c r="D166" s="100"/>
      <c r="E166" s="100"/>
      <c r="F166" s="101">
        <v>0</v>
      </c>
      <c r="G166" s="102">
        <f>G136*F166</f>
        <v>0</v>
      </c>
      <c r="H166" s="46"/>
      <c r="I166" s="47"/>
      <c r="J166" s="47"/>
      <c r="K166" s="47"/>
    </row>
    <row r="167" spans="1:11" s="43" customFormat="1" ht="13.5" customHeight="1">
      <c r="A167" s="63" t="s">
        <v>155</v>
      </c>
      <c r="B167" s="63"/>
      <c r="C167" s="63"/>
      <c r="D167" s="63"/>
      <c r="E167" s="63"/>
      <c r="F167" s="142">
        <v>0</v>
      </c>
      <c r="G167" s="167">
        <f>G166</f>
        <v>0</v>
      </c>
      <c r="H167" s="46"/>
      <c r="I167" s="47"/>
      <c r="J167" s="47"/>
      <c r="K167" s="47"/>
    </row>
    <row r="168" spans="1:11" s="43" customFormat="1" ht="13.5" customHeight="1">
      <c r="A168" s="107" t="s">
        <v>156</v>
      </c>
      <c r="B168" s="107"/>
      <c r="C168" s="107"/>
      <c r="D168" s="107"/>
      <c r="E168" s="107"/>
      <c r="F168" s="107"/>
      <c r="G168" s="107"/>
      <c r="H168" s="46"/>
      <c r="I168" s="47"/>
      <c r="J168" s="47"/>
      <c r="K168" s="47"/>
    </row>
    <row r="169" spans="1:11" s="43" customFormat="1" ht="15.75" customHeight="1">
      <c r="A169" s="107"/>
      <c r="B169" s="107"/>
      <c r="C169" s="107"/>
      <c r="D169" s="107"/>
      <c r="E169" s="107"/>
      <c r="F169" s="107"/>
      <c r="G169" s="107"/>
      <c r="H169" s="46"/>
      <c r="I169" s="47"/>
      <c r="J169" s="47"/>
      <c r="K169" s="47"/>
    </row>
    <row r="170" spans="1:11" s="43" customFormat="1" ht="15.75" customHeight="1">
      <c r="A170" s="168"/>
      <c r="B170" s="54"/>
      <c r="C170" s="54"/>
      <c r="D170" s="54"/>
      <c r="E170" s="54"/>
      <c r="F170" s="169"/>
      <c r="G170" s="170"/>
      <c r="H170" s="46"/>
      <c r="I170" s="47"/>
      <c r="J170" s="47"/>
      <c r="K170" s="47"/>
    </row>
    <row r="171" spans="1:11" s="43" customFormat="1" ht="13.5" customHeight="1">
      <c r="A171" s="69" t="s">
        <v>157</v>
      </c>
      <c r="B171" s="69"/>
      <c r="C171" s="69"/>
      <c r="D171" s="69"/>
      <c r="E171" s="69"/>
      <c r="F171" s="69"/>
      <c r="G171" s="69"/>
      <c r="H171" s="46"/>
      <c r="I171" s="47"/>
      <c r="J171" s="47"/>
      <c r="K171" s="47"/>
    </row>
    <row r="172" spans="1:11" s="43" customFormat="1" ht="14.25" customHeight="1">
      <c r="A172" s="171"/>
      <c r="B172" s="171"/>
      <c r="C172" s="171"/>
      <c r="D172" s="171"/>
      <c r="E172" s="171"/>
      <c r="F172" s="171"/>
      <c r="G172" s="171"/>
      <c r="H172" s="46"/>
      <c r="I172" s="47"/>
      <c r="J172" s="47"/>
      <c r="K172" s="47"/>
    </row>
    <row r="173" spans="1:11" s="43" customFormat="1" ht="14.25" customHeight="1">
      <c r="A173" s="98">
        <v>4</v>
      </c>
      <c r="B173" s="172" t="s">
        <v>158</v>
      </c>
      <c r="C173" s="172"/>
      <c r="D173" s="172"/>
      <c r="E173" s="172"/>
      <c r="F173" s="63"/>
      <c r="G173" s="98" t="s">
        <v>74</v>
      </c>
      <c r="H173" s="46"/>
      <c r="I173" s="47"/>
      <c r="J173" s="47"/>
      <c r="K173" s="47"/>
    </row>
    <row r="174" spans="1:11" s="43" customFormat="1" ht="13.5" customHeight="1">
      <c r="A174" s="90" t="s">
        <v>136</v>
      </c>
      <c r="B174" s="100" t="s">
        <v>137</v>
      </c>
      <c r="C174" s="100"/>
      <c r="D174" s="100"/>
      <c r="E174" s="100"/>
      <c r="F174" s="101">
        <f>F147</f>
        <v>0.1241</v>
      </c>
      <c r="G174" s="173">
        <f>G147</f>
        <v>307.0123494648672</v>
      </c>
      <c r="H174" s="46"/>
      <c r="I174" s="47"/>
      <c r="J174" s="47"/>
      <c r="K174" s="47"/>
    </row>
    <row r="175" spans="1:11" s="43" customFormat="1" ht="13.5" customHeight="1">
      <c r="A175" s="125" t="s">
        <v>152</v>
      </c>
      <c r="B175" s="100" t="s">
        <v>153</v>
      </c>
      <c r="C175" s="100"/>
      <c r="D175" s="100"/>
      <c r="E175" s="100"/>
      <c r="F175" s="103">
        <f>F167</f>
        <v>0</v>
      </c>
      <c r="G175" s="173">
        <f>G167</f>
        <v>0</v>
      </c>
      <c r="H175" s="46"/>
      <c r="I175" s="47"/>
      <c r="J175" s="47"/>
      <c r="K175" s="47"/>
    </row>
    <row r="176" spans="1:11" s="43" customFormat="1" ht="13.5" customHeight="1">
      <c r="A176" s="141"/>
      <c r="B176" s="123" t="s">
        <v>128</v>
      </c>
      <c r="C176" s="123"/>
      <c r="D176" s="123"/>
      <c r="E176" s="123"/>
      <c r="F176" s="142">
        <f>F174</f>
        <v>0.1241</v>
      </c>
      <c r="G176" s="143">
        <f>G174+G175</f>
        <v>307.0123494648672</v>
      </c>
      <c r="H176" s="46"/>
      <c r="I176" s="47"/>
      <c r="J176" s="47"/>
      <c r="K176" s="47"/>
    </row>
    <row r="177" spans="1:11" ht="14.25" customHeight="1">
      <c r="A177" s="47"/>
      <c r="B177" s="47"/>
      <c r="C177" s="47"/>
      <c r="D177" s="47"/>
      <c r="E177" s="47"/>
      <c r="F177" s="47"/>
      <c r="G177" s="47"/>
      <c r="H177" s="46"/>
      <c r="I177" s="47"/>
      <c r="J177" s="47"/>
      <c r="K177" s="47"/>
    </row>
    <row r="178" spans="1:11" s="43" customFormat="1" ht="15.75" customHeight="1">
      <c r="A178" s="95" t="s">
        <v>159</v>
      </c>
      <c r="B178" s="95"/>
      <c r="C178" s="95"/>
      <c r="D178" s="95"/>
      <c r="E178" s="95"/>
      <c r="F178" s="95"/>
      <c r="G178" s="95"/>
      <c r="H178" s="46"/>
      <c r="I178" s="47"/>
      <c r="J178" s="47"/>
      <c r="K178" s="47"/>
    </row>
    <row r="179" spans="1:11" ht="15.75" customHeight="1">
      <c r="A179" s="47"/>
      <c r="B179" s="47"/>
      <c r="C179" s="47"/>
      <c r="D179" s="47"/>
      <c r="E179" s="47"/>
      <c r="F179" s="47"/>
      <c r="G179" s="47"/>
      <c r="H179" s="46"/>
      <c r="I179" s="47"/>
      <c r="J179" s="47"/>
      <c r="K179" s="47"/>
    </row>
    <row r="180" spans="1:11" s="43" customFormat="1" ht="13.5" customHeight="1">
      <c r="A180" s="63">
        <v>5</v>
      </c>
      <c r="B180" s="63" t="s">
        <v>160</v>
      </c>
      <c r="C180" s="63"/>
      <c r="D180" s="63"/>
      <c r="E180" s="63"/>
      <c r="F180" s="63" t="s">
        <v>74</v>
      </c>
      <c r="G180" s="63"/>
      <c r="H180" s="46"/>
      <c r="I180" s="47"/>
      <c r="J180" s="47"/>
      <c r="K180" s="47"/>
    </row>
    <row r="181" spans="1:11" s="43" customFormat="1" ht="13.5" customHeight="1">
      <c r="A181" s="56" t="s">
        <v>41</v>
      </c>
      <c r="B181" s="137" t="s">
        <v>161</v>
      </c>
      <c r="C181" s="137"/>
      <c r="D181" s="137"/>
      <c r="E181" s="137"/>
      <c r="F181" s="158">
        <f>Fardamento!G24</f>
        <v>100.63</v>
      </c>
      <c r="G181" s="158"/>
      <c r="H181" s="46"/>
      <c r="I181" s="47"/>
      <c r="J181" s="47"/>
      <c r="K181" s="47"/>
    </row>
    <row r="182" spans="1:11" s="43" customFormat="1" ht="13.5" customHeight="1">
      <c r="A182" s="56" t="s">
        <v>44</v>
      </c>
      <c r="B182" s="137" t="s">
        <v>162</v>
      </c>
      <c r="C182" s="137"/>
      <c r="D182" s="137"/>
      <c r="E182" s="137"/>
      <c r="F182" s="135">
        <f>'Materiais e Equipamentos'!H33</f>
        <v>135.22</v>
      </c>
      <c r="G182" s="135"/>
      <c r="H182" s="46"/>
      <c r="I182" s="47"/>
      <c r="J182" s="47"/>
      <c r="K182" s="47"/>
    </row>
    <row r="183" spans="1:11" s="43" customFormat="1" ht="13.5" customHeight="1">
      <c r="A183" s="56" t="s">
        <v>47</v>
      </c>
      <c r="B183" s="137" t="s">
        <v>163</v>
      </c>
      <c r="C183" s="137"/>
      <c r="D183" s="137"/>
      <c r="E183" s="137"/>
      <c r="F183" s="158">
        <f>'Materiais e Equipamentos'!H56</f>
        <v>4.56</v>
      </c>
      <c r="G183" s="158"/>
      <c r="H183" s="46"/>
      <c r="I183" s="47"/>
      <c r="J183" s="47"/>
      <c r="K183" s="47"/>
    </row>
    <row r="184" spans="1:11" s="43" customFormat="1" ht="13.5" customHeight="1">
      <c r="A184" s="56" t="s">
        <v>50</v>
      </c>
      <c r="B184" s="137" t="s">
        <v>164</v>
      </c>
      <c r="C184" s="137"/>
      <c r="D184" s="137"/>
      <c r="E184" s="137"/>
      <c r="F184" s="174">
        <f>'Materiais e Equipamentos'!H47</f>
        <v>16.41</v>
      </c>
      <c r="G184" s="174"/>
      <c r="H184" s="46"/>
      <c r="I184" s="47"/>
      <c r="J184" s="47"/>
      <c r="K184" s="47"/>
    </row>
    <row r="185" spans="1:11" s="43" customFormat="1" ht="13.5" customHeight="1">
      <c r="A185" s="175"/>
      <c r="B185" s="63" t="s">
        <v>76</v>
      </c>
      <c r="C185" s="63"/>
      <c r="D185" s="63"/>
      <c r="E185" s="63"/>
      <c r="F185" s="176">
        <f>SUM(F181:F184)</f>
        <v>256.82</v>
      </c>
      <c r="G185" s="176"/>
      <c r="H185" s="46"/>
      <c r="I185" s="47"/>
      <c r="J185" s="47"/>
      <c r="K185" s="47"/>
    </row>
    <row r="186" spans="1:11" ht="14.25" customHeight="1">
      <c r="A186" s="47"/>
      <c r="B186" s="47"/>
      <c r="C186" s="47"/>
      <c r="D186" s="47"/>
      <c r="E186" s="47"/>
      <c r="F186" s="47"/>
      <c r="G186" s="47"/>
      <c r="H186" s="46"/>
      <c r="I186" s="47"/>
      <c r="J186" s="47"/>
      <c r="K186" s="47"/>
    </row>
    <row r="187" spans="1:11" s="43" customFormat="1" ht="13.5" customHeight="1">
      <c r="A187" s="120" t="s">
        <v>165</v>
      </c>
      <c r="B187" s="120"/>
      <c r="C187" s="120"/>
      <c r="D187" s="120"/>
      <c r="E187" s="120"/>
      <c r="F187" s="120"/>
      <c r="G187" s="120"/>
      <c r="H187" s="46"/>
      <c r="I187" s="47"/>
      <c r="J187" s="47"/>
      <c r="K187" s="47"/>
    </row>
    <row r="188" spans="1:11" s="43" customFormat="1" ht="14.25" customHeight="1">
      <c r="A188" s="84"/>
      <c r="B188" s="47"/>
      <c r="C188" s="47"/>
      <c r="D188" s="47"/>
      <c r="E188" s="47"/>
      <c r="F188" s="47"/>
      <c r="G188" s="47"/>
      <c r="H188" s="46"/>
      <c r="I188" s="47"/>
      <c r="J188" s="47"/>
      <c r="K188" s="47"/>
    </row>
    <row r="189" spans="1:11" s="43" customFormat="1" ht="15.75" customHeight="1">
      <c r="A189" s="177" t="s">
        <v>166</v>
      </c>
      <c r="B189" s="177"/>
      <c r="C189" s="177"/>
      <c r="D189" s="177"/>
      <c r="E189" s="177"/>
      <c r="F189" s="177"/>
      <c r="G189" s="177"/>
      <c r="H189" s="46"/>
      <c r="I189" s="47"/>
      <c r="J189" s="47"/>
      <c r="K189" s="47"/>
    </row>
    <row r="190" spans="1:11" s="43" customFormat="1" ht="15.75" customHeight="1">
      <c r="A190" s="178"/>
      <c r="B190" s="178"/>
      <c r="C190" s="178"/>
      <c r="D190" s="178"/>
      <c r="E190" s="178"/>
      <c r="F190" s="178"/>
      <c r="G190" s="178"/>
      <c r="H190" s="46"/>
      <c r="I190" s="47"/>
      <c r="J190" s="47"/>
      <c r="K190" s="47"/>
    </row>
    <row r="191" spans="1:11" s="43" customFormat="1" ht="24.75" customHeight="1">
      <c r="A191" s="110" t="s">
        <v>167</v>
      </c>
      <c r="B191" s="110"/>
      <c r="C191" s="110"/>
      <c r="D191" s="110"/>
      <c r="E191" s="110"/>
      <c r="F191" s="110"/>
      <c r="G191" s="179">
        <f>F48+F112+G122+G176+F185</f>
        <v>3037.7433040568676</v>
      </c>
      <c r="H191" s="46"/>
      <c r="I191" s="47"/>
      <c r="J191" s="47"/>
      <c r="K191" s="47"/>
    </row>
    <row r="192" spans="1:11" s="43" customFormat="1" ht="14.25" customHeight="1">
      <c r="A192" s="47"/>
      <c r="B192" s="53"/>
      <c r="C192" s="53"/>
      <c r="D192" s="53"/>
      <c r="E192" s="53"/>
      <c r="F192" s="53"/>
      <c r="G192" s="180">
        <f>G191+G194</f>
        <v>3128.875603178574</v>
      </c>
      <c r="H192" s="46"/>
      <c r="I192" s="47"/>
      <c r="J192" s="47"/>
      <c r="K192" s="47"/>
    </row>
    <row r="193" spans="1:11" s="43" customFormat="1" ht="13.5" customHeight="1">
      <c r="A193" s="93">
        <v>6</v>
      </c>
      <c r="B193" s="181" t="s">
        <v>168</v>
      </c>
      <c r="C193" s="181"/>
      <c r="D193" s="181"/>
      <c r="E193" s="181"/>
      <c r="F193" s="181" t="s">
        <v>82</v>
      </c>
      <c r="G193" s="182" t="s">
        <v>74</v>
      </c>
      <c r="H193" s="46"/>
      <c r="I193" s="47"/>
      <c r="J193" s="47"/>
      <c r="K193" s="47"/>
    </row>
    <row r="194" spans="1:11" s="43" customFormat="1" ht="13.5" customHeight="1">
      <c r="A194" s="183" t="s">
        <v>41</v>
      </c>
      <c r="B194" s="184" t="s">
        <v>169</v>
      </c>
      <c r="C194" s="184"/>
      <c r="D194" s="184"/>
      <c r="E194" s="184"/>
      <c r="F194" s="185">
        <v>0.03</v>
      </c>
      <c r="G194" s="186">
        <f>G191*F194</f>
        <v>91.13229912170603</v>
      </c>
      <c r="H194" s="46"/>
      <c r="I194" s="47"/>
      <c r="J194" s="47"/>
      <c r="K194" s="47"/>
    </row>
    <row r="195" spans="1:11" s="43" customFormat="1" ht="13.5" customHeight="1">
      <c r="A195" s="187" t="s">
        <v>44</v>
      </c>
      <c r="B195" s="78" t="s">
        <v>170</v>
      </c>
      <c r="C195" s="78"/>
      <c r="D195" s="78"/>
      <c r="E195" s="78"/>
      <c r="F195" s="188">
        <v>0.08599</v>
      </c>
      <c r="G195" s="189">
        <f>(G191+G194)*F195</f>
        <v>269.05201311732554</v>
      </c>
      <c r="H195" s="190"/>
      <c r="I195" s="47"/>
      <c r="J195" s="47"/>
      <c r="K195" s="47"/>
    </row>
    <row r="196" spans="1:11" s="43" customFormat="1" ht="13.5" customHeight="1">
      <c r="A196" s="187" t="s">
        <v>47</v>
      </c>
      <c r="B196" s="78" t="s">
        <v>171</v>
      </c>
      <c r="C196" s="78"/>
      <c r="D196" s="78"/>
      <c r="E196" s="78"/>
      <c r="F196" s="188"/>
      <c r="G196" s="189"/>
      <c r="H196" s="46"/>
      <c r="I196" s="46"/>
      <c r="J196" s="47"/>
      <c r="K196" s="47"/>
    </row>
    <row r="197" spans="1:11" s="43" customFormat="1" ht="13.5" customHeight="1">
      <c r="A197" s="187"/>
      <c r="B197" s="78" t="s">
        <v>172</v>
      </c>
      <c r="C197" s="78"/>
      <c r="D197" s="78"/>
      <c r="E197" s="78"/>
      <c r="F197" s="188">
        <v>0.076</v>
      </c>
      <c r="G197" s="189">
        <f aca="true" t="shared" si="2" ref="G197:G199">SUM($G$191,$G$194,$G$195)/0.8575*F197</f>
        <v>301.15743304779977</v>
      </c>
      <c r="H197" s="46"/>
      <c r="I197" s="47"/>
      <c r="J197" s="47"/>
      <c r="K197" s="47"/>
    </row>
    <row r="198" spans="1:11" s="43" customFormat="1" ht="13.5" customHeight="1">
      <c r="A198" s="187"/>
      <c r="B198" s="78" t="s">
        <v>173</v>
      </c>
      <c r="C198" s="78"/>
      <c r="D198" s="78"/>
      <c r="E198" s="78"/>
      <c r="F198" s="188">
        <v>0.0165</v>
      </c>
      <c r="G198" s="189">
        <f t="shared" si="2"/>
        <v>65.38286375379865</v>
      </c>
      <c r="H198" s="46"/>
      <c r="I198" s="47"/>
      <c r="J198" s="47"/>
      <c r="K198" s="47"/>
    </row>
    <row r="199" spans="1:11" s="43" customFormat="1" ht="13.5" customHeight="1">
      <c r="A199" s="187"/>
      <c r="B199" s="78" t="s">
        <v>174</v>
      </c>
      <c r="C199" s="78"/>
      <c r="D199" s="78"/>
      <c r="E199" s="78"/>
      <c r="F199" s="188">
        <v>0.05</v>
      </c>
      <c r="G199" s="189">
        <f t="shared" si="2"/>
        <v>198.12989016302618</v>
      </c>
      <c r="H199" s="46"/>
      <c r="I199" s="47"/>
      <c r="J199" s="47"/>
      <c r="K199" s="47"/>
    </row>
    <row r="200" spans="1:11" s="43" customFormat="1" ht="13.5" customHeight="1">
      <c r="A200" s="191"/>
      <c r="B200" s="192" t="s">
        <v>76</v>
      </c>
      <c r="C200" s="192"/>
      <c r="D200" s="192"/>
      <c r="E200" s="192"/>
      <c r="F200" s="193">
        <f>SUM(F194:F199)</f>
        <v>0.25849</v>
      </c>
      <c r="G200" s="94">
        <f>SUM(G194:G199)</f>
        <v>924.8544992036561</v>
      </c>
      <c r="H200" s="46"/>
      <c r="I200" s="47"/>
      <c r="J200" s="47"/>
      <c r="K200" s="47"/>
    </row>
    <row r="201" spans="1:11" ht="14.25" customHeight="1">
      <c r="A201" s="47"/>
      <c r="B201" s="47"/>
      <c r="C201" s="47"/>
      <c r="D201" s="47"/>
      <c r="E201" s="47"/>
      <c r="F201" s="47"/>
      <c r="G201" s="47"/>
      <c r="H201" s="46"/>
      <c r="I201" s="47"/>
      <c r="J201" s="47"/>
      <c r="K201" s="47"/>
    </row>
    <row r="202" spans="1:11" s="43" customFormat="1" ht="15.75" customHeight="1">
      <c r="A202" s="73" t="s">
        <v>175</v>
      </c>
      <c r="B202" s="73"/>
      <c r="C202" s="73"/>
      <c r="D202" s="73"/>
      <c r="E202" s="73"/>
      <c r="F202" s="73"/>
      <c r="G202" s="73"/>
      <c r="H202" s="46"/>
      <c r="I202" s="47"/>
      <c r="J202" s="47"/>
      <c r="K202" s="47"/>
    </row>
    <row r="203" spans="1:11" s="43" customFormat="1" ht="15.75" customHeight="1">
      <c r="A203" s="73" t="s">
        <v>176</v>
      </c>
      <c r="B203" s="73"/>
      <c r="C203" s="73"/>
      <c r="D203" s="73"/>
      <c r="E203" s="73"/>
      <c r="F203" s="73"/>
      <c r="G203" s="73"/>
      <c r="H203" s="46"/>
      <c r="I203" s="47"/>
      <c r="J203" s="47"/>
      <c r="K203" s="47"/>
    </row>
    <row r="204" spans="1:11" s="43" customFormat="1" ht="15.75" customHeight="1">
      <c r="A204" s="178" t="s">
        <v>177</v>
      </c>
      <c r="B204" s="178"/>
      <c r="C204" s="178"/>
      <c r="D204" s="178"/>
      <c r="E204" s="178"/>
      <c r="F204" s="178"/>
      <c r="G204" s="178"/>
      <c r="H204" s="46"/>
      <c r="I204" s="47"/>
      <c r="J204" s="47"/>
      <c r="K204" s="47"/>
    </row>
    <row r="205" spans="1:11" s="43" customFormat="1" ht="15.75" customHeight="1">
      <c r="A205" s="178" t="s">
        <v>178</v>
      </c>
      <c r="B205" s="178"/>
      <c r="C205" s="178"/>
      <c r="D205" s="178"/>
      <c r="E205" s="178"/>
      <c r="F205" s="178"/>
      <c r="G205" s="178"/>
      <c r="H205" s="46"/>
      <c r="I205" s="47"/>
      <c r="J205" s="47"/>
      <c r="K205" s="47"/>
    </row>
    <row r="206" spans="1:11" s="43" customFormat="1" ht="48.75" customHeight="1">
      <c r="A206" s="194" t="s">
        <v>179</v>
      </c>
      <c r="B206" s="194"/>
      <c r="C206" s="194"/>
      <c r="D206" s="194"/>
      <c r="E206" s="194"/>
      <c r="F206" s="194"/>
      <c r="G206" s="194"/>
      <c r="H206" s="46"/>
      <c r="I206" s="47"/>
      <c r="J206" s="47"/>
      <c r="K206" s="47"/>
    </row>
    <row r="207" spans="1:11" s="43" customFormat="1" ht="56.25" customHeight="1">
      <c r="A207" s="195" t="s">
        <v>180</v>
      </c>
      <c r="B207" s="195"/>
      <c r="C207" s="195"/>
      <c r="D207" s="195"/>
      <c r="E207" s="195"/>
      <c r="F207" s="195"/>
      <c r="G207" s="195"/>
      <c r="H207" s="46"/>
      <c r="I207" s="47"/>
      <c r="J207" s="47"/>
      <c r="K207" s="47"/>
    </row>
    <row r="208" spans="1:11" s="43" customFormat="1" ht="15.75" customHeight="1">
      <c r="A208" s="178"/>
      <c r="B208" s="53"/>
      <c r="C208" s="53"/>
      <c r="D208" s="53"/>
      <c r="E208" s="53"/>
      <c r="F208" s="53"/>
      <c r="G208" s="53"/>
      <c r="H208" s="46"/>
      <c r="I208" s="47"/>
      <c r="J208" s="47"/>
      <c r="K208" s="47"/>
    </row>
    <row r="209" spans="1:11" s="43" customFormat="1" ht="15.75" customHeight="1">
      <c r="A209" s="178"/>
      <c r="B209" s="53"/>
      <c r="C209" s="53"/>
      <c r="D209" s="53"/>
      <c r="E209" s="53"/>
      <c r="F209" s="53"/>
      <c r="G209" s="53"/>
      <c r="H209" s="46"/>
      <c r="I209" s="47"/>
      <c r="J209" s="47"/>
      <c r="K209" s="47"/>
    </row>
    <row r="210" spans="1:11" s="43" customFormat="1" ht="15.75" customHeight="1">
      <c r="A210" s="178"/>
      <c r="B210" s="53"/>
      <c r="C210" s="53"/>
      <c r="D210" s="53"/>
      <c r="E210" s="53"/>
      <c r="F210" s="53"/>
      <c r="G210" s="53"/>
      <c r="H210" s="46"/>
      <c r="I210" s="47"/>
      <c r="J210" s="47"/>
      <c r="K210" s="47"/>
    </row>
    <row r="211" spans="1:11" s="43" customFormat="1" ht="15.75" customHeight="1">
      <c r="A211" s="178"/>
      <c r="B211" s="53"/>
      <c r="C211" s="53"/>
      <c r="D211" s="53"/>
      <c r="E211" s="53"/>
      <c r="F211" s="53"/>
      <c r="G211" s="53"/>
      <c r="H211" s="46"/>
      <c r="I211" s="47"/>
      <c r="J211" s="47"/>
      <c r="K211" s="47"/>
    </row>
    <row r="212" spans="1:11" s="43" customFormat="1" ht="13.5" customHeight="1">
      <c r="A212" s="69" t="s">
        <v>181</v>
      </c>
      <c r="B212" s="69"/>
      <c r="C212" s="69"/>
      <c r="D212" s="69"/>
      <c r="E212" s="69"/>
      <c r="F212" s="69"/>
      <c r="G212" s="69"/>
      <c r="H212" s="46"/>
      <c r="I212" s="47"/>
      <c r="J212" s="47"/>
      <c r="K212" s="47"/>
    </row>
    <row r="213" spans="1:11" s="43" customFormat="1" ht="14.25" customHeight="1">
      <c r="A213" s="75"/>
      <c r="B213" s="75"/>
      <c r="C213" s="75"/>
      <c r="D213" s="75"/>
      <c r="E213" s="75"/>
      <c r="F213" s="75"/>
      <c r="G213" s="75"/>
      <c r="H213" s="46"/>
      <c r="I213" s="47"/>
      <c r="J213" s="47"/>
      <c r="K213" s="47"/>
    </row>
    <row r="214" spans="1:11" s="43" customFormat="1" ht="24.75" customHeight="1">
      <c r="A214" s="196"/>
      <c r="B214" s="134" t="s">
        <v>182</v>
      </c>
      <c r="C214" s="134"/>
      <c r="D214" s="134"/>
      <c r="E214" s="134"/>
      <c r="F214" s="134" t="s">
        <v>183</v>
      </c>
      <c r="G214" s="134"/>
      <c r="H214" s="46"/>
      <c r="I214" s="47"/>
      <c r="J214" s="47"/>
      <c r="K214" s="47"/>
    </row>
    <row r="215" spans="1:11" s="43" customFormat="1" ht="18.75" customHeight="1">
      <c r="A215" s="77" t="s">
        <v>41</v>
      </c>
      <c r="B215" s="78" t="s">
        <v>184</v>
      </c>
      <c r="C215" s="78"/>
      <c r="D215" s="78"/>
      <c r="E215" s="78"/>
      <c r="F215" s="81">
        <f>F48</f>
        <v>1236.43</v>
      </c>
      <c r="G215" s="81"/>
      <c r="H215" s="46"/>
      <c r="I215" s="47"/>
      <c r="J215" s="47"/>
      <c r="K215" s="47"/>
    </row>
    <row r="216" spans="1:11" s="43" customFormat="1" ht="24" customHeight="1">
      <c r="A216" s="77" t="s">
        <v>44</v>
      </c>
      <c r="B216" s="78" t="s">
        <v>185</v>
      </c>
      <c r="C216" s="78"/>
      <c r="D216" s="78"/>
      <c r="E216" s="78"/>
      <c r="F216" s="81">
        <f>F112</f>
        <v>1149.6014450559999</v>
      </c>
      <c r="G216" s="81"/>
      <c r="H216" s="46"/>
      <c r="I216" s="47"/>
      <c r="J216" s="47"/>
      <c r="K216" s="47"/>
    </row>
    <row r="217" spans="1:11" s="43" customFormat="1" ht="13.5" customHeight="1">
      <c r="A217" s="77" t="s">
        <v>47</v>
      </c>
      <c r="B217" s="78" t="s">
        <v>186</v>
      </c>
      <c r="C217" s="78"/>
      <c r="D217" s="78"/>
      <c r="E217" s="78"/>
      <c r="F217" s="81">
        <f>G122</f>
        <v>87.879509536</v>
      </c>
      <c r="G217" s="81"/>
      <c r="H217" s="46"/>
      <c r="I217" s="47"/>
      <c r="J217" s="47"/>
      <c r="K217" s="47"/>
    </row>
    <row r="218" spans="1:11" s="43" customFormat="1" ht="24" customHeight="1">
      <c r="A218" s="77" t="s">
        <v>50</v>
      </c>
      <c r="B218" s="78" t="s">
        <v>187</v>
      </c>
      <c r="C218" s="78"/>
      <c r="D218" s="78"/>
      <c r="E218" s="78"/>
      <c r="F218" s="81">
        <f>G176</f>
        <v>307.0123494648672</v>
      </c>
      <c r="G218" s="81"/>
      <c r="H218" s="46"/>
      <c r="I218" s="47"/>
      <c r="J218" s="47"/>
      <c r="K218" s="47"/>
    </row>
    <row r="219" spans="1:11" s="43" customFormat="1" ht="13.5" customHeight="1">
      <c r="A219" s="77" t="s">
        <v>97</v>
      </c>
      <c r="B219" s="78" t="s">
        <v>188</v>
      </c>
      <c r="C219" s="78"/>
      <c r="D219" s="78"/>
      <c r="E219" s="78"/>
      <c r="F219" s="81">
        <f>F185</f>
        <v>256.82</v>
      </c>
      <c r="G219" s="81"/>
      <c r="H219" s="46"/>
      <c r="I219" s="47"/>
      <c r="J219" s="47"/>
      <c r="K219" s="47"/>
    </row>
    <row r="220" spans="1:11" s="43" customFormat="1" ht="13.5" customHeight="1">
      <c r="A220" s="197" t="s">
        <v>189</v>
      </c>
      <c r="B220" s="197"/>
      <c r="C220" s="197"/>
      <c r="D220" s="197"/>
      <c r="E220" s="197"/>
      <c r="F220" s="154">
        <f>F215+F216+F217+F218+F219</f>
        <v>3037.7433040568676</v>
      </c>
      <c r="G220" s="154"/>
      <c r="H220" s="46"/>
      <c r="I220" s="47"/>
      <c r="J220" s="47"/>
      <c r="K220" s="47"/>
    </row>
    <row r="221" spans="1:11" s="43" customFormat="1" ht="13.5" customHeight="1">
      <c r="A221" s="77" t="s">
        <v>99</v>
      </c>
      <c r="B221" s="78" t="s">
        <v>190</v>
      </c>
      <c r="C221" s="78"/>
      <c r="D221" s="78"/>
      <c r="E221" s="78"/>
      <c r="F221" s="81">
        <f>G200</f>
        <v>924.8544992036561</v>
      </c>
      <c r="G221" s="81"/>
      <c r="H221" s="46"/>
      <c r="I221" s="47"/>
      <c r="J221" s="47"/>
      <c r="K221" s="47"/>
    </row>
    <row r="222" spans="1:11" s="43" customFormat="1" ht="13.5" customHeight="1">
      <c r="A222" s="64" t="s">
        <v>191</v>
      </c>
      <c r="B222" s="64"/>
      <c r="C222" s="64"/>
      <c r="D222" s="64"/>
      <c r="E222" s="64"/>
      <c r="F222" s="198">
        <f>F220+F221</f>
        <v>3962.5978032605235</v>
      </c>
      <c r="G222" s="198"/>
      <c r="H222" s="199"/>
      <c r="I222" s="47"/>
      <c r="J222" s="47"/>
      <c r="K222" s="47"/>
    </row>
    <row r="223" spans="1:11" s="43" customFormat="1" ht="14.25" customHeight="1">
      <c r="A223" s="200"/>
      <c r="B223" s="200"/>
      <c r="C223" s="200"/>
      <c r="D223" s="200"/>
      <c r="E223" s="200"/>
      <c r="F223" s="200"/>
      <c r="G223" s="200"/>
      <c r="H223" s="46"/>
      <c r="I223" s="47"/>
      <c r="J223" s="47"/>
      <c r="K223" s="47"/>
    </row>
    <row r="224" spans="1:11" s="43" customFormat="1" ht="13.5" customHeight="1">
      <c r="A224" s="69" t="s">
        <v>192</v>
      </c>
      <c r="B224" s="69"/>
      <c r="C224" s="69"/>
      <c r="D224" s="69"/>
      <c r="E224" s="69"/>
      <c r="F224" s="69"/>
      <c r="G224" s="69"/>
      <c r="H224" s="46"/>
      <c r="I224" s="47"/>
      <c r="J224" s="47"/>
      <c r="K224" s="47"/>
    </row>
    <row r="225" spans="1:11" ht="14.25" customHeight="1">
      <c r="A225" s="47"/>
      <c r="B225" s="47"/>
      <c r="C225" s="47"/>
      <c r="D225" s="47"/>
      <c r="E225" s="47"/>
      <c r="F225" s="47"/>
      <c r="G225" s="47"/>
      <c r="H225" s="46"/>
      <c r="I225" s="47"/>
      <c r="J225" s="47"/>
      <c r="K225" s="47"/>
    </row>
    <row r="226" spans="1:11" s="43" customFormat="1" ht="45" customHeight="1">
      <c r="A226" s="63" t="s">
        <v>193</v>
      </c>
      <c r="B226" s="63"/>
      <c r="C226" s="63" t="s">
        <v>194</v>
      </c>
      <c r="D226" s="63" t="s">
        <v>195</v>
      </c>
      <c r="E226" s="63" t="s">
        <v>196</v>
      </c>
      <c r="F226" s="63" t="s">
        <v>197</v>
      </c>
      <c r="G226" s="63" t="s">
        <v>198</v>
      </c>
      <c r="H226" s="46"/>
      <c r="I226" s="47"/>
      <c r="J226" s="47"/>
      <c r="K226" s="47"/>
    </row>
    <row r="227" spans="1:11" s="43" customFormat="1" ht="24.75" customHeight="1">
      <c r="A227" s="56" t="s">
        <v>199</v>
      </c>
      <c r="B227" s="201">
        <f>F35</f>
        <v>0</v>
      </c>
      <c r="C227" s="202">
        <f>F222</f>
        <v>3962.5978032605235</v>
      </c>
      <c r="D227" s="56">
        <v>1</v>
      </c>
      <c r="E227" s="202">
        <f>C227*D227</f>
        <v>3962.5978032605235</v>
      </c>
      <c r="F227" s="203">
        <v>2</v>
      </c>
      <c r="G227" s="158">
        <f>E227*F227</f>
        <v>7925.195606521047</v>
      </c>
      <c r="H227" s="46"/>
      <c r="I227" s="47"/>
      <c r="J227" s="47"/>
      <c r="K227" s="47"/>
    </row>
    <row r="228" spans="1:11" s="43" customFormat="1" ht="13.5" customHeight="1">
      <c r="A228" s="63" t="s">
        <v>200</v>
      </c>
      <c r="B228" s="63"/>
      <c r="C228" s="63"/>
      <c r="D228" s="63"/>
      <c r="E228" s="63"/>
      <c r="F228" s="63"/>
      <c r="G228" s="204">
        <f>G227</f>
        <v>7925.195606521047</v>
      </c>
      <c r="H228" s="46"/>
      <c r="I228" s="47"/>
      <c r="J228" s="47"/>
      <c r="K228" s="47"/>
    </row>
    <row r="229" spans="1:11" ht="14.25" customHeight="1">
      <c r="A229" s="47"/>
      <c r="B229" s="47"/>
      <c r="C229" s="47"/>
      <c r="D229" s="47"/>
      <c r="E229" s="47"/>
      <c r="F229" s="47"/>
      <c r="G229" s="47"/>
      <c r="H229" s="46"/>
      <c r="I229" s="47"/>
      <c r="J229" s="47"/>
      <c r="K229" s="47"/>
    </row>
    <row r="230" spans="1:11" s="43" customFormat="1" ht="15.75" customHeight="1">
      <c r="A230" s="95" t="s">
        <v>201</v>
      </c>
      <c r="B230" s="95"/>
      <c r="C230" s="95"/>
      <c r="D230" s="95"/>
      <c r="E230" s="95"/>
      <c r="F230" s="95"/>
      <c r="G230" s="95"/>
      <c r="H230" s="46"/>
      <c r="I230" s="47"/>
      <c r="J230" s="47"/>
      <c r="K230" s="47"/>
    </row>
    <row r="231" spans="1:11" ht="15.75" customHeight="1">
      <c r="A231" s="47"/>
      <c r="B231" s="47"/>
      <c r="C231" s="47"/>
      <c r="D231" s="47"/>
      <c r="E231" s="47"/>
      <c r="F231" s="47"/>
      <c r="G231" s="47"/>
      <c r="H231" s="46"/>
      <c r="I231" s="47"/>
      <c r="J231" s="47"/>
      <c r="K231" s="47"/>
    </row>
    <row r="232" spans="1:11" s="43" customFormat="1" ht="13.5" customHeight="1">
      <c r="A232" s="175"/>
      <c r="B232" s="63" t="s">
        <v>202</v>
      </c>
      <c r="C232" s="63"/>
      <c r="D232" s="63"/>
      <c r="E232" s="63"/>
      <c r="F232" s="63"/>
      <c r="G232" s="63"/>
      <c r="H232" s="46"/>
      <c r="I232" s="47"/>
      <c r="J232" s="47"/>
      <c r="K232" s="47"/>
    </row>
    <row r="233" spans="1:11" s="43" customFormat="1" ht="13.5" customHeight="1">
      <c r="A233" s="175"/>
      <c r="B233" s="205" t="s">
        <v>203</v>
      </c>
      <c r="C233" s="205"/>
      <c r="D233" s="205"/>
      <c r="E233" s="205"/>
      <c r="F233" s="63" t="s">
        <v>204</v>
      </c>
      <c r="G233" s="63"/>
      <c r="H233" s="46"/>
      <c r="I233" s="47"/>
      <c r="J233" s="47"/>
      <c r="K233" s="47"/>
    </row>
    <row r="234" spans="1:11" s="43" customFormat="1" ht="14.25" customHeight="1">
      <c r="A234" s="99" t="s">
        <v>41</v>
      </c>
      <c r="B234" s="206" t="s">
        <v>205</v>
      </c>
      <c r="C234" s="206"/>
      <c r="D234" s="206"/>
      <c r="E234" s="206"/>
      <c r="F234" s="207">
        <f>E227</f>
        <v>3962.5978032605235</v>
      </c>
      <c r="G234" s="207"/>
      <c r="H234" s="46"/>
      <c r="I234" s="47"/>
      <c r="J234" s="47"/>
      <c r="K234" s="47"/>
    </row>
    <row r="235" spans="1:11" s="43" customFormat="1" ht="36" customHeight="1">
      <c r="A235" s="56" t="s">
        <v>44</v>
      </c>
      <c r="B235" s="206" t="s">
        <v>206</v>
      </c>
      <c r="C235" s="206"/>
      <c r="D235" s="206"/>
      <c r="E235" s="206"/>
      <c r="F235" s="207">
        <f>G228</f>
        <v>7925.195606521047</v>
      </c>
      <c r="G235" s="207"/>
      <c r="H235" s="46"/>
      <c r="I235" s="47"/>
      <c r="J235" s="47"/>
      <c r="K235" s="47"/>
    </row>
    <row r="236" spans="1:11" s="43" customFormat="1" ht="43.5" customHeight="1">
      <c r="A236" s="56" t="s">
        <v>47</v>
      </c>
      <c r="B236" s="78" t="s">
        <v>207</v>
      </c>
      <c r="C236" s="78"/>
      <c r="D236" s="78"/>
      <c r="E236" s="78"/>
      <c r="F236" s="208">
        <f>F235*12</f>
        <v>95102.34727825256</v>
      </c>
      <c r="G236" s="208"/>
      <c r="H236" s="46"/>
      <c r="I236" s="47"/>
      <c r="J236" s="47"/>
      <c r="K236" s="47"/>
    </row>
    <row r="237" spans="1:11" ht="14.25" customHeight="1">
      <c r="A237" s="47"/>
      <c r="B237" s="47"/>
      <c r="C237" s="47"/>
      <c r="D237" s="47"/>
      <c r="E237" s="47"/>
      <c r="F237" s="47"/>
      <c r="G237" s="47"/>
      <c r="H237" s="46"/>
      <c r="I237" s="47"/>
      <c r="J237" s="47"/>
      <c r="K237" s="47"/>
    </row>
    <row r="238" spans="1:11" s="43" customFormat="1" ht="15.75" customHeight="1">
      <c r="A238" s="209" t="s">
        <v>208</v>
      </c>
      <c r="B238" s="209"/>
      <c r="C238" s="209"/>
      <c r="D238" s="209"/>
      <c r="E238" s="209"/>
      <c r="F238" s="209"/>
      <c r="G238" s="209"/>
      <c r="H238" s="46"/>
      <c r="I238" s="47"/>
      <c r="J238" s="47"/>
      <c r="K238" s="47"/>
    </row>
    <row r="239" spans="8:11" ht="15.75" customHeight="1">
      <c r="H239" s="46"/>
      <c r="I239" s="47"/>
      <c r="J239" s="47"/>
      <c r="K239" s="47"/>
    </row>
    <row r="241" spans="1:7" ht="90.75" customHeight="1">
      <c r="A241" s="210" t="s">
        <v>209</v>
      </c>
      <c r="B241" s="210"/>
      <c r="C241" s="210"/>
      <c r="D241" s="210"/>
      <c r="E241" s="210"/>
      <c r="F241" s="210"/>
      <c r="G241" s="210"/>
    </row>
  </sheetData>
  <sheetProtection selectLockedCells="1" selectUnlockedCells="1"/>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B185:E185"/>
    <mergeCell ref="F185:G185"/>
    <mergeCell ref="A187:G187"/>
    <mergeCell ref="A189:G189"/>
    <mergeCell ref="A191:F191"/>
    <mergeCell ref="B193:E193"/>
    <mergeCell ref="B194:E194"/>
    <mergeCell ref="B195:E195"/>
    <mergeCell ref="B196:E196"/>
    <mergeCell ref="B197:E197"/>
    <mergeCell ref="B198:E198"/>
    <mergeCell ref="B199:E199"/>
    <mergeCell ref="B200:E200"/>
    <mergeCell ref="A202:G202"/>
    <mergeCell ref="A203:G203"/>
    <mergeCell ref="A206:G206"/>
    <mergeCell ref="A207:G207"/>
    <mergeCell ref="A212:G212"/>
    <mergeCell ref="B214:E214"/>
    <mergeCell ref="F214:G214"/>
    <mergeCell ref="B215:E215"/>
    <mergeCell ref="F215:G215"/>
    <mergeCell ref="B216:E216"/>
    <mergeCell ref="F216:G216"/>
    <mergeCell ref="B217:E217"/>
    <mergeCell ref="F217:G217"/>
    <mergeCell ref="B218:E218"/>
    <mergeCell ref="F218:G218"/>
    <mergeCell ref="B219:E219"/>
    <mergeCell ref="F219:G219"/>
    <mergeCell ref="A220:E220"/>
    <mergeCell ref="F220:G220"/>
    <mergeCell ref="B221:E221"/>
    <mergeCell ref="F221:G221"/>
    <mergeCell ref="A222:E222"/>
    <mergeCell ref="F222:G222"/>
    <mergeCell ref="A224:G224"/>
    <mergeCell ref="A226:B226"/>
    <mergeCell ref="A228:F228"/>
    <mergeCell ref="A230:G230"/>
    <mergeCell ref="B232:G232"/>
    <mergeCell ref="B233:E233"/>
    <mergeCell ref="F233:G233"/>
    <mergeCell ref="B234:E234"/>
    <mergeCell ref="F234:G234"/>
    <mergeCell ref="B235:E235"/>
    <mergeCell ref="F235:G235"/>
    <mergeCell ref="B236:E236"/>
    <mergeCell ref="F236:G236"/>
    <mergeCell ref="A238:G238"/>
    <mergeCell ref="A241:G241"/>
  </mergeCells>
  <printOptions/>
  <pageMargins left="0.7875" right="0.7875" top="1.0527777777777778" bottom="1.0527777777777778" header="0.7875" footer="0.7875"/>
  <pageSetup horizontalDpi="300" verticalDpi="300" orientation="portrait" paperSize="9" scale="80"/>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A1:BL241"/>
  <sheetViews>
    <sheetView view="pageBreakPreview" zoomScaleNormal="65" zoomScaleSheetLayoutView="100" workbookViewId="0" topLeftCell="A13">
      <selection activeCell="A3" sqref="A3"/>
    </sheetView>
  </sheetViews>
  <sheetFormatPr defaultColWidth="9.00390625" defaultRowHeight="15.75" customHeight="1"/>
  <cols>
    <col min="1" max="1" width="12.00390625" style="43" customWidth="1"/>
    <col min="2" max="2" width="12.75390625" style="43" customWidth="1"/>
    <col min="3" max="3" width="12.50390625" style="43" customWidth="1"/>
    <col min="4" max="4" width="14.00390625" style="43" customWidth="1"/>
    <col min="5" max="5" width="12.125" style="43" customWidth="1"/>
    <col min="6" max="6" width="20.25390625" style="43" customWidth="1"/>
    <col min="7" max="7" width="15.75390625" style="43" customWidth="1"/>
    <col min="8" max="8" width="10.25390625" style="44" customWidth="1"/>
    <col min="9" max="9" width="15.25390625" style="43" customWidth="1"/>
    <col min="10" max="10" width="12.75390625" style="43" customWidth="1"/>
    <col min="11" max="64" width="10.25390625" style="43" customWidth="1"/>
    <col min="65" max="16384" width="9.75390625" style="0" customWidth="1"/>
  </cols>
  <sheetData>
    <row r="1" spans="1:11" ht="15.75" customHeight="1">
      <c r="A1" s="45" t="s">
        <v>35</v>
      </c>
      <c r="B1" s="45"/>
      <c r="C1" s="45"/>
      <c r="D1" s="45"/>
      <c r="E1" s="45"/>
      <c r="F1" s="45"/>
      <c r="G1" s="45"/>
      <c r="H1" s="46"/>
      <c r="I1" s="47"/>
      <c r="J1" s="47"/>
      <c r="K1" s="47"/>
    </row>
    <row r="2" spans="1:11" ht="15.75" customHeight="1">
      <c r="A2" s="45"/>
      <c r="B2" s="45"/>
      <c r="C2" s="45"/>
      <c r="D2" s="45"/>
      <c r="E2" s="45"/>
      <c r="F2" s="45"/>
      <c r="G2" s="45"/>
      <c r="H2" s="46"/>
      <c r="I2" s="47"/>
      <c r="J2" s="47"/>
      <c r="K2" s="47"/>
    </row>
    <row r="3" spans="1:11" ht="15.75" customHeight="1">
      <c r="A3" s="48"/>
      <c r="B3" s="48"/>
      <c r="C3" s="48"/>
      <c r="D3" s="48"/>
      <c r="E3" s="48"/>
      <c r="F3" s="48"/>
      <c r="G3" s="48"/>
      <c r="H3" s="46"/>
      <c r="I3" s="47"/>
      <c r="J3" s="47"/>
      <c r="K3" s="47"/>
    </row>
    <row r="4" spans="1:11" ht="15.75" customHeight="1">
      <c r="A4" s="45" t="s">
        <v>36</v>
      </c>
      <c r="B4" s="45"/>
      <c r="C4" s="45"/>
      <c r="D4" s="45"/>
      <c r="E4" s="45"/>
      <c r="F4" s="45"/>
      <c r="G4" s="45"/>
      <c r="H4" s="46"/>
      <c r="I4" s="47"/>
      <c r="J4" s="47"/>
      <c r="K4" s="47"/>
    </row>
    <row r="5" spans="1:11" ht="15.75" customHeight="1">
      <c r="A5" s="49"/>
      <c r="B5" s="49"/>
      <c r="C5" s="49"/>
      <c r="D5" s="49"/>
      <c r="E5" s="49"/>
      <c r="F5" s="49"/>
      <c r="G5" s="49"/>
      <c r="H5" s="46"/>
      <c r="I5" s="47"/>
      <c r="J5" s="47"/>
      <c r="K5" s="47"/>
    </row>
    <row r="6" spans="1:11" ht="13.5" customHeight="1">
      <c r="A6" s="50" t="s">
        <v>37</v>
      </c>
      <c r="B6" s="50"/>
      <c r="C6" s="50"/>
      <c r="D6" s="50"/>
      <c r="E6" s="50"/>
      <c r="F6" s="50"/>
      <c r="G6" s="50"/>
      <c r="H6" s="46"/>
      <c r="I6" s="47"/>
      <c r="J6" s="47"/>
      <c r="K6" s="47"/>
    </row>
    <row r="7" spans="1:11" ht="13.5" customHeight="1">
      <c r="A7" s="51" t="s">
        <v>38</v>
      </c>
      <c r="B7" s="51"/>
      <c r="C7" s="51"/>
      <c r="D7" s="51"/>
      <c r="E7" s="51"/>
      <c r="F7" s="51"/>
      <c r="G7" s="51"/>
      <c r="H7" s="46"/>
      <c r="I7" s="47"/>
      <c r="J7" s="47"/>
      <c r="K7" s="47"/>
    </row>
    <row r="8" spans="1:11" ht="13.5" customHeight="1">
      <c r="A8" s="52" t="s">
        <v>39</v>
      </c>
      <c r="B8" s="52"/>
      <c r="C8" s="52"/>
      <c r="D8" s="52"/>
      <c r="E8" s="52"/>
      <c r="F8" s="53"/>
      <c r="G8" s="53"/>
      <c r="H8" s="46"/>
      <c r="I8" s="47"/>
      <c r="J8" s="47"/>
      <c r="K8" s="47"/>
    </row>
    <row r="9" spans="1:11" ht="15.75" customHeight="1">
      <c r="A9" s="54"/>
      <c r="B9" s="54"/>
      <c r="C9" s="54"/>
      <c r="D9" s="54"/>
      <c r="E9" s="54"/>
      <c r="F9" s="53"/>
      <c r="G9" s="53"/>
      <c r="H9" s="46"/>
      <c r="I9" s="47"/>
      <c r="J9" s="47"/>
      <c r="K9" s="47"/>
    </row>
    <row r="10" spans="1:11" ht="15.75" customHeight="1">
      <c r="A10" s="45" t="s">
        <v>40</v>
      </c>
      <c r="B10" s="45"/>
      <c r="C10" s="45"/>
      <c r="D10" s="45"/>
      <c r="E10" s="45"/>
      <c r="F10" s="45"/>
      <c r="G10" s="45"/>
      <c r="H10" s="46"/>
      <c r="I10" s="47"/>
      <c r="J10" s="47"/>
      <c r="K10" s="47"/>
    </row>
    <row r="11" spans="1:11" ht="15.75" customHeight="1">
      <c r="A11" s="55"/>
      <c r="B11" s="55"/>
      <c r="C11" s="55"/>
      <c r="D11" s="55"/>
      <c r="E11" s="55"/>
      <c r="F11" s="55"/>
      <c r="G11" s="55"/>
      <c r="H11" s="46"/>
      <c r="I11" s="47"/>
      <c r="J11" s="47"/>
      <c r="K11" s="47"/>
    </row>
    <row r="12" spans="1:11" ht="25.5" customHeight="1">
      <c r="A12" s="56" t="s">
        <v>41</v>
      </c>
      <c r="B12" s="57" t="s">
        <v>42</v>
      </c>
      <c r="C12" s="57"/>
      <c r="D12" s="57"/>
      <c r="E12" s="57"/>
      <c r="F12" s="58" t="s">
        <v>43</v>
      </c>
      <c r="G12" s="58"/>
      <c r="H12" s="46"/>
      <c r="I12" s="47"/>
      <c r="J12" s="47"/>
      <c r="K12" s="47"/>
    </row>
    <row r="13" spans="1:11" ht="15.75" customHeight="1">
      <c r="A13" s="56" t="s">
        <v>44</v>
      </c>
      <c r="B13" s="57" t="s">
        <v>45</v>
      </c>
      <c r="C13" s="57"/>
      <c r="D13" s="57"/>
      <c r="E13" s="57"/>
      <c r="F13" s="59" t="s">
        <v>46</v>
      </c>
      <c r="G13" s="59"/>
      <c r="H13" s="46"/>
      <c r="I13" s="47"/>
      <c r="J13" s="47"/>
      <c r="K13" s="47"/>
    </row>
    <row r="14" spans="1:11" ht="27.75" customHeight="1">
      <c r="A14" s="56" t="s">
        <v>47</v>
      </c>
      <c r="B14" s="57" t="s">
        <v>48</v>
      </c>
      <c r="C14" s="57"/>
      <c r="D14" s="57"/>
      <c r="E14" s="57"/>
      <c r="F14" s="60" t="s">
        <v>49</v>
      </c>
      <c r="G14" s="60"/>
      <c r="H14" s="46"/>
      <c r="I14" s="47"/>
      <c r="J14" s="47"/>
      <c r="K14" s="47"/>
    </row>
    <row r="15" spans="1:11" ht="13.5" customHeight="1">
      <c r="A15" s="56" t="s">
        <v>50</v>
      </c>
      <c r="B15" s="61" t="s">
        <v>51</v>
      </c>
      <c r="C15" s="61"/>
      <c r="D15" s="61"/>
      <c r="E15" s="61"/>
      <c r="F15" s="62">
        <v>12</v>
      </c>
      <c r="G15" s="62"/>
      <c r="H15" s="46"/>
      <c r="I15" s="47"/>
      <c r="J15" s="47"/>
      <c r="K15" s="47"/>
    </row>
    <row r="16" spans="1:11" ht="15.75" customHeight="1">
      <c r="A16" s="45" t="s">
        <v>52</v>
      </c>
      <c r="B16" s="45"/>
      <c r="C16" s="45"/>
      <c r="D16" s="45"/>
      <c r="E16" s="45"/>
      <c r="F16" s="45"/>
      <c r="G16" s="45"/>
      <c r="H16" s="46"/>
      <c r="I16" s="47"/>
      <c r="J16" s="47"/>
      <c r="K16" s="47"/>
    </row>
    <row r="17" spans="1:11" ht="15.75" customHeight="1">
      <c r="A17" s="45"/>
      <c r="B17" s="45"/>
      <c r="C17" s="45"/>
      <c r="D17" s="45"/>
      <c r="E17" s="45"/>
      <c r="F17" s="45"/>
      <c r="G17" s="45"/>
      <c r="H17" s="46"/>
      <c r="I17" s="47"/>
      <c r="J17" s="47"/>
      <c r="K17" s="47"/>
    </row>
    <row r="18" spans="1:11" ht="15.75" customHeight="1">
      <c r="A18" s="45"/>
      <c r="B18" s="45"/>
      <c r="C18" s="45"/>
      <c r="D18" s="45"/>
      <c r="E18" s="45"/>
      <c r="F18" s="45"/>
      <c r="G18" s="45"/>
      <c r="H18" s="46"/>
      <c r="I18" s="47"/>
      <c r="J18" s="47"/>
      <c r="K18" s="47"/>
    </row>
    <row r="19" spans="1:11" ht="25.5" customHeight="1">
      <c r="A19" s="63" t="s">
        <v>53</v>
      </c>
      <c r="B19" s="64" t="s">
        <v>54</v>
      </c>
      <c r="C19" s="64"/>
      <c r="D19" s="64"/>
      <c r="E19" s="64"/>
      <c r="F19" s="64" t="s">
        <v>55</v>
      </c>
      <c r="G19" s="64"/>
      <c r="H19" s="46"/>
      <c r="I19" s="47"/>
      <c r="J19" s="47"/>
      <c r="K19" s="47"/>
    </row>
    <row r="20" spans="1:11" ht="24.75" customHeight="1">
      <c r="A20" s="56" t="s">
        <v>56</v>
      </c>
      <c r="B20" s="65" t="s">
        <v>210</v>
      </c>
      <c r="C20" s="65"/>
      <c r="D20" s="65"/>
      <c r="E20" s="65"/>
      <c r="F20" s="65" t="s">
        <v>58</v>
      </c>
      <c r="G20" s="65"/>
      <c r="H20" s="46"/>
      <c r="I20" s="47"/>
      <c r="J20" s="47"/>
      <c r="K20" s="47"/>
    </row>
    <row r="21" spans="1:11" ht="15.75" customHeight="1">
      <c r="A21" s="66"/>
      <c r="B21" s="66"/>
      <c r="C21" s="66"/>
      <c r="D21" s="66"/>
      <c r="E21" s="66"/>
      <c r="F21" s="66"/>
      <c r="G21" s="66"/>
      <c r="H21" s="46"/>
      <c r="I21" s="47"/>
      <c r="J21" s="47"/>
      <c r="K21" s="47"/>
    </row>
    <row r="22" spans="1:11" ht="13.5" customHeight="1">
      <c r="A22" s="67" t="s">
        <v>59</v>
      </c>
      <c r="B22" s="67"/>
      <c r="C22" s="67"/>
      <c r="D22" s="67"/>
      <c r="E22" s="67"/>
      <c r="F22" s="67"/>
      <c r="G22" s="67"/>
      <c r="H22" s="46"/>
      <c r="I22" s="47"/>
      <c r="J22" s="47"/>
      <c r="K22" s="47"/>
    </row>
    <row r="23" spans="1:11" ht="15.75" customHeight="1">
      <c r="A23" s="67"/>
      <c r="B23" s="67"/>
      <c r="C23" s="67"/>
      <c r="D23" s="67"/>
      <c r="E23" s="67"/>
      <c r="F23" s="67"/>
      <c r="G23" s="67"/>
      <c r="H23" s="46"/>
      <c r="I23" s="47"/>
      <c r="J23" s="47"/>
      <c r="K23" s="47"/>
    </row>
    <row r="24" spans="1:11" ht="14.25" customHeight="1">
      <c r="A24" s="67" t="s">
        <v>60</v>
      </c>
      <c r="B24" s="67"/>
      <c r="C24" s="67"/>
      <c r="D24" s="67"/>
      <c r="E24" s="67"/>
      <c r="F24" s="67"/>
      <c r="G24" s="67"/>
      <c r="H24" s="46"/>
      <c r="I24" s="47"/>
      <c r="J24" s="47"/>
      <c r="K24" s="47"/>
    </row>
    <row r="25" spans="1:11" ht="15.75" customHeight="1">
      <c r="A25" s="67"/>
      <c r="B25" s="67"/>
      <c r="C25" s="67"/>
      <c r="D25" s="67"/>
      <c r="E25" s="67"/>
      <c r="F25" s="67"/>
      <c r="G25" s="67"/>
      <c r="H25" s="46"/>
      <c r="I25" s="47"/>
      <c r="J25" s="47"/>
      <c r="K25" s="47"/>
    </row>
    <row r="26" spans="1:11" ht="15.75" customHeight="1">
      <c r="A26" s="68"/>
      <c r="B26" s="68"/>
      <c r="C26" s="68"/>
      <c r="D26" s="68"/>
      <c r="E26" s="68"/>
      <c r="F26" s="68"/>
      <c r="G26" s="68"/>
      <c r="H26" s="46"/>
      <c r="I26" s="47"/>
      <c r="J26" s="47"/>
      <c r="K26" s="47"/>
    </row>
    <row r="27" spans="1:11" ht="15.75" customHeight="1">
      <c r="A27" s="68"/>
      <c r="B27" s="68"/>
      <c r="C27" s="68"/>
      <c r="D27" s="68"/>
      <c r="E27" s="68"/>
      <c r="F27" s="68"/>
      <c r="G27" s="68"/>
      <c r="H27" s="46"/>
      <c r="I27" s="47"/>
      <c r="J27" s="47"/>
      <c r="K27" s="47"/>
    </row>
    <row r="28" spans="1:11" ht="14.25" customHeight="1">
      <c r="A28" s="69" t="s">
        <v>61</v>
      </c>
      <c r="B28" s="69"/>
      <c r="C28" s="69"/>
      <c r="D28" s="69"/>
      <c r="E28" s="69"/>
      <c r="F28" s="69"/>
      <c r="G28" s="69"/>
      <c r="H28" s="46"/>
      <c r="I28" s="47"/>
      <c r="J28" s="47"/>
      <c r="K28" s="47"/>
    </row>
    <row r="29" spans="1:11" ht="15.75" customHeight="1">
      <c r="A29" s="70"/>
      <c r="B29" s="68"/>
      <c r="C29" s="71"/>
      <c r="D29" s="68"/>
      <c r="E29" s="68"/>
      <c r="F29" s="68"/>
      <c r="G29" s="68"/>
      <c r="H29" s="46"/>
      <c r="I29" s="47"/>
      <c r="J29" s="47"/>
      <c r="K29" s="47"/>
    </row>
    <row r="30" spans="1:11" ht="15.75" customHeight="1">
      <c r="A30" s="72" t="s">
        <v>62</v>
      </c>
      <c r="B30" s="72"/>
      <c r="C30" s="72"/>
      <c r="D30" s="72"/>
      <c r="E30" s="72"/>
      <c r="F30" s="72"/>
      <c r="G30" s="72"/>
      <c r="H30" s="46"/>
      <c r="I30" s="47"/>
      <c r="J30" s="47"/>
      <c r="K30" s="47"/>
    </row>
    <row r="31" spans="1:11" ht="15.75" customHeight="1">
      <c r="A31" s="73" t="s">
        <v>63</v>
      </c>
      <c r="B31" s="73"/>
      <c r="C31" s="73"/>
      <c r="D31" s="73"/>
      <c r="E31" s="73"/>
      <c r="F31" s="73"/>
      <c r="G31" s="73"/>
      <c r="H31" s="46"/>
      <c r="I31" s="47"/>
      <c r="J31" s="47"/>
      <c r="K31" s="47"/>
    </row>
    <row r="32" spans="1:11" ht="15.75" customHeight="1">
      <c r="A32" s="74"/>
      <c r="B32" s="75"/>
      <c r="C32" s="75"/>
      <c r="D32" s="75"/>
      <c r="E32" s="75"/>
      <c r="F32" s="75"/>
      <c r="G32" s="75"/>
      <c r="H32" s="46"/>
      <c r="I32" s="47"/>
      <c r="J32" s="47"/>
      <c r="K32" s="47"/>
    </row>
    <row r="33" spans="1:11" ht="15.75" customHeight="1">
      <c r="A33" s="74"/>
      <c r="B33" s="75"/>
      <c r="C33" s="75"/>
      <c r="D33" s="75"/>
      <c r="E33" s="75"/>
      <c r="F33" s="75"/>
      <c r="G33" s="75"/>
      <c r="H33" s="46"/>
      <c r="I33" s="47"/>
      <c r="J33" s="47"/>
      <c r="K33" s="47"/>
    </row>
    <row r="34" spans="1:11" ht="13.5" customHeight="1">
      <c r="A34" s="76" t="s">
        <v>64</v>
      </c>
      <c r="B34" s="76"/>
      <c r="C34" s="76"/>
      <c r="D34" s="76"/>
      <c r="E34" s="76"/>
      <c r="F34" s="76"/>
      <c r="G34" s="76"/>
      <c r="H34" s="46"/>
      <c r="I34" s="47"/>
      <c r="J34" s="47"/>
      <c r="K34" s="47"/>
    </row>
    <row r="35" spans="1:11" ht="26.25" customHeight="1">
      <c r="A35" s="77">
        <v>1</v>
      </c>
      <c r="B35" s="78" t="s">
        <v>65</v>
      </c>
      <c r="C35" s="78"/>
      <c r="D35" s="78"/>
      <c r="E35" s="78"/>
      <c r="F35" s="79">
        <f>A20</f>
        <v>0</v>
      </c>
      <c r="G35" s="79"/>
      <c r="H35" s="46"/>
      <c r="I35" s="47"/>
      <c r="J35" s="47"/>
      <c r="K35" s="47"/>
    </row>
    <row r="36" spans="1:11" ht="13.5" customHeight="1">
      <c r="A36" s="77">
        <v>2</v>
      </c>
      <c r="B36" s="78" t="s">
        <v>66</v>
      </c>
      <c r="C36" s="78"/>
      <c r="D36" s="78"/>
      <c r="E36" s="78"/>
      <c r="F36" s="80" t="s">
        <v>211</v>
      </c>
      <c r="G36" s="80"/>
      <c r="H36" s="46"/>
      <c r="I36" s="47"/>
      <c r="J36" s="47"/>
      <c r="K36" s="47"/>
    </row>
    <row r="37" spans="1:11" ht="13.5" customHeight="1">
      <c r="A37" s="77">
        <v>3</v>
      </c>
      <c r="B37" s="78" t="s">
        <v>68</v>
      </c>
      <c r="C37" s="78"/>
      <c r="D37" s="78"/>
      <c r="E37" s="78"/>
      <c r="F37" s="81">
        <v>1236.43</v>
      </c>
      <c r="G37" s="81"/>
      <c r="H37" s="46"/>
      <c r="I37" s="47"/>
      <c r="J37" s="47"/>
      <c r="K37" s="47"/>
    </row>
    <row r="38" spans="1:11" ht="13.5" customHeight="1">
      <c r="A38" s="77">
        <v>4</v>
      </c>
      <c r="B38" s="78" t="s">
        <v>69</v>
      </c>
      <c r="C38" s="78"/>
      <c r="D38" s="78"/>
      <c r="E38" s="78"/>
      <c r="F38" s="82">
        <v>44562</v>
      </c>
      <c r="G38" s="82"/>
      <c r="H38" s="46"/>
      <c r="I38" s="47"/>
      <c r="J38" s="47"/>
      <c r="K38" s="47"/>
    </row>
    <row r="39" spans="1:11" ht="15.75" customHeight="1">
      <c r="A39" s="83"/>
      <c r="B39" s="84"/>
      <c r="C39" s="84"/>
      <c r="D39" s="84"/>
      <c r="E39" s="84"/>
      <c r="F39" s="85"/>
      <c r="G39" s="85"/>
      <c r="H39" s="46"/>
      <c r="I39" s="47"/>
      <c r="J39" s="47"/>
      <c r="K39" s="47"/>
    </row>
    <row r="40" spans="1:11" ht="14.25" customHeight="1">
      <c r="A40" s="86" t="s">
        <v>70</v>
      </c>
      <c r="B40" s="86"/>
      <c r="C40" s="86"/>
      <c r="D40" s="86"/>
      <c r="E40" s="86"/>
      <c r="F40" s="86"/>
      <c r="G40" s="86"/>
      <c r="H40" s="46"/>
      <c r="I40" s="47"/>
      <c r="J40" s="47"/>
      <c r="K40" s="47"/>
    </row>
    <row r="41" spans="1:11" ht="14.25" customHeight="1">
      <c r="A41" s="87"/>
      <c r="B41" s="87"/>
      <c r="C41" s="87"/>
      <c r="D41" s="87"/>
      <c r="E41" s="87"/>
      <c r="F41" s="87"/>
      <c r="G41" s="87"/>
      <c r="H41" s="46"/>
      <c r="I41" s="47"/>
      <c r="J41" s="47"/>
      <c r="K41" s="47"/>
    </row>
    <row r="42" spans="1:11" ht="13.5" customHeight="1">
      <c r="A42" s="88" t="s">
        <v>71</v>
      </c>
      <c r="B42" s="88"/>
      <c r="C42" s="88"/>
      <c r="D42" s="88"/>
      <c r="E42" s="88"/>
      <c r="F42" s="88"/>
      <c r="G42" s="88"/>
      <c r="H42" s="46"/>
      <c r="I42" s="47"/>
      <c r="J42" s="47"/>
      <c r="K42" s="47"/>
    </row>
    <row r="43" spans="1:11" ht="13.5" customHeight="1">
      <c r="A43" s="88"/>
      <c r="B43" s="88"/>
      <c r="C43" s="88"/>
      <c r="D43" s="88"/>
      <c r="E43" s="88"/>
      <c r="F43" s="88"/>
      <c r="G43" s="88"/>
      <c r="H43" s="46"/>
      <c r="I43" s="47"/>
      <c r="J43" s="47"/>
      <c r="K43" s="47"/>
    </row>
    <row r="44" spans="1:11" ht="13.5" customHeight="1">
      <c r="A44" s="88"/>
      <c r="B44" s="88"/>
      <c r="C44" s="88"/>
      <c r="D44" s="88"/>
      <c r="E44" s="88"/>
      <c r="F44" s="88"/>
      <c r="G44" s="88"/>
      <c r="H44" s="46"/>
      <c r="I44" s="47"/>
      <c r="J44" s="47"/>
      <c r="K44" s="47"/>
    </row>
    <row r="45" spans="1:11" ht="14.25" customHeight="1">
      <c r="A45" s="89" t="s">
        <v>72</v>
      </c>
      <c r="B45" s="89"/>
      <c r="C45" s="89"/>
      <c r="D45" s="89"/>
      <c r="E45" s="89"/>
      <c r="F45" s="89"/>
      <c r="G45" s="89"/>
      <c r="H45" s="46"/>
      <c r="I45" s="47"/>
      <c r="J45" s="47"/>
      <c r="K45" s="47"/>
    </row>
    <row r="46" spans="1:11" ht="13.5" customHeight="1">
      <c r="A46" s="63">
        <v>1</v>
      </c>
      <c r="B46" s="64" t="s">
        <v>73</v>
      </c>
      <c r="C46" s="64"/>
      <c r="D46" s="64"/>
      <c r="E46" s="64"/>
      <c r="F46" s="64" t="s">
        <v>74</v>
      </c>
      <c r="G46" s="64"/>
      <c r="H46" s="46"/>
      <c r="I46" s="47"/>
      <c r="J46" s="47"/>
      <c r="K46" s="47"/>
    </row>
    <row r="47" spans="1:11" ht="13.5" customHeight="1">
      <c r="A47" s="90" t="s">
        <v>41</v>
      </c>
      <c r="B47" s="91" t="s">
        <v>75</v>
      </c>
      <c r="C47" s="91"/>
      <c r="D47" s="91"/>
      <c r="E47" s="91"/>
      <c r="F47" s="92">
        <f>F37</f>
        <v>1236.43</v>
      </c>
      <c r="G47" s="92"/>
      <c r="H47" s="46"/>
      <c r="I47" s="47"/>
      <c r="J47" s="47"/>
      <c r="K47" s="47"/>
    </row>
    <row r="48" spans="1:11" ht="13.5" customHeight="1">
      <c r="A48" s="93" t="s">
        <v>76</v>
      </c>
      <c r="B48" s="93"/>
      <c r="C48" s="93"/>
      <c r="D48" s="93"/>
      <c r="E48" s="93"/>
      <c r="F48" s="94">
        <f>SUM(F47)</f>
        <v>1236.43</v>
      </c>
      <c r="G48" s="94"/>
      <c r="H48" s="46"/>
      <c r="I48" s="47"/>
      <c r="J48" s="47"/>
      <c r="K48" s="47"/>
    </row>
    <row r="49" spans="1:11" ht="13.5" customHeight="1">
      <c r="A49" s="88" t="s">
        <v>77</v>
      </c>
      <c r="B49" s="88"/>
      <c r="C49" s="88"/>
      <c r="D49" s="88"/>
      <c r="E49" s="88"/>
      <c r="F49" s="88"/>
      <c r="G49" s="88"/>
      <c r="H49" s="46"/>
      <c r="I49" s="47"/>
      <c r="J49" s="47"/>
      <c r="K49" s="47"/>
    </row>
    <row r="50" spans="1:11" ht="15.75" customHeight="1">
      <c r="A50" s="88"/>
      <c r="B50" s="88"/>
      <c r="C50" s="88"/>
      <c r="D50" s="88"/>
      <c r="E50" s="88"/>
      <c r="F50" s="88"/>
      <c r="G50" s="88"/>
      <c r="H50" s="46"/>
      <c r="I50" s="47"/>
      <c r="J50" s="47"/>
      <c r="K50" s="47"/>
    </row>
    <row r="51" spans="1:11" ht="15.75" customHeight="1">
      <c r="A51" s="88"/>
      <c r="B51" s="88"/>
      <c r="C51" s="88"/>
      <c r="D51" s="88"/>
      <c r="E51" s="88"/>
      <c r="F51" s="88"/>
      <c r="G51" s="88"/>
      <c r="H51" s="46"/>
      <c r="I51" s="47"/>
      <c r="J51" s="47"/>
      <c r="K51" s="47"/>
    </row>
    <row r="52" spans="1:11" s="43" customFormat="1" ht="14.25" customHeight="1">
      <c r="A52" s="95" t="s">
        <v>78</v>
      </c>
      <c r="B52" s="95"/>
      <c r="C52" s="95"/>
      <c r="D52" s="95"/>
      <c r="E52" s="95"/>
      <c r="F52" s="95"/>
      <c r="G52" s="95"/>
      <c r="H52" s="46"/>
      <c r="I52" s="47"/>
      <c r="J52" s="47"/>
      <c r="K52" s="47"/>
    </row>
    <row r="53" spans="1:11" s="43" customFormat="1" ht="15.75" customHeight="1">
      <c r="A53" s="74"/>
      <c r="B53" s="75"/>
      <c r="C53" s="75"/>
      <c r="D53" s="75"/>
      <c r="E53" s="75"/>
      <c r="F53" s="75"/>
      <c r="G53" s="75"/>
      <c r="H53" s="46"/>
      <c r="I53" s="47"/>
      <c r="J53" s="47"/>
      <c r="K53" s="47"/>
    </row>
    <row r="54" spans="1:11" s="43" customFormat="1" ht="13.5" customHeight="1">
      <c r="A54" s="96" t="s">
        <v>79</v>
      </c>
      <c r="B54" s="96"/>
      <c r="C54" s="96"/>
      <c r="D54" s="96"/>
      <c r="E54" s="96"/>
      <c r="F54" s="96"/>
      <c r="G54" s="96"/>
      <c r="H54" s="46"/>
      <c r="I54" s="47"/>
      <c r="J54" s="47"/>
      <c r="K54" s="47"/>
    </row>
    <row r="55" spans="1:11" s="43" customFormat="1" ht="14.25" customHeight="1">
      <c r="A55" s="97"/>
      <c r="B55" s="97"/>
      <c r="C55" s="97"/>
      <c r="D55" s="97"/>
      <c r="E55" s="97"/>
      <c r="F55" s="97"/>
      <c r="G55" s="97"/>
      <c r="H55" s="46"/>
      <c r="I55" s="47"/>
      <c r="J55" s="47"/>
      <c r="K55" s="47"/>
    </row>
    <row r="56" spans="1:11" s="43" customFormat="1" ht="23.25" customHeight="1">
      <c r="A56" s="98" t="s">
        <v>80</v>
      </c>
      <c r="B56" s="98" t="s">
        <v>81</v>
      </c>
      <c r="C56" s="98"/>
      <c r="D56" s="98"/>
      <c r="E56" s="98"/>
      <c r="F56" s="98" t="s">
        <v>82</v>
      </c>
      <c r="G56" s="98" t="s">
        <v>74</v>
      </c>
      <c r="H56" s="46"/>
      <c r="I56" s="47"/>
      <c r="J56" s="47"/>
      <c r="K56" s="47"/>
    </row>
    <row r="57" spans="1:11" s="43" customFormat="1" ht="13.5" customHeight="1">
      <c r="A57" s="99" t="s">
        <v>41</v>
      </c>
      <c r="B57" s="100" t="s">
        <v>83</v>
      </c>
      <c r="C57" s="100"/>
      <c r="D57" s="100"/>
      <c r="E57" s="100"/>
      <c r="F57" s="101">
        <v>0.0833</v>
      </c>
      <c r="G57" s="102">
        <f>F48*F57</f>
        <v>102.994619</v>
      </c>
      <c r="H57" s="46"/>
      <c r="I57" s="47"/>
      <c r="J57" s="47"/>
      <c r="K57" s="47"/>
    </row>
    <row r="58" spans="1:11" s="43" customFormat="1" ht="13.5" customHeight="1">
      <c r="A58" s="99" t="s">
        <v>44</v>
      </c>
      <c r="B58" s="100" t="s">
        <v>84</v>
      </c>
      <c r="C58" s="100"/>
      <c r="D58" s="100"/>
      <c r="E58" s="100"/>
      <c r="F58" s="103">
        <v>0.0833</v>
      </c>
      <c r="G58" s="102">
        <f>F48*F58</f>
        <v>102.994619</v>
      </c>
      <c r="H58" s="46"/>
      <c r="I58" s="47"/>
      <c r="J58" s="47"/>
      <c r="K58" s="47"/>
    </row>
    <row r="59" spans="1:11" s="43" customFormat="1" ht="13.5" customHeight="1">
      <c r="A59" s="56" t="s">
        <v>47</v>
      </c>
      <c r="B59" s="104" t="s">
        <v>85</v>
      </c>
      <c r="C59" s="104"/>
      <c r="D59" s="104"/>
      <c r="E59" s="104"/>
      <c r="F59" s="103">
        <v>0.0278</v>
      </c>
      <c r="G59" s="102">
        <f>F48*F59</f>
        <v>34.372754</v>
      </c>
      <c r="H59" s="46"/>
      <c r="I59" s="47"/>
      <c r="J59" s="47"/>
      <c r="K59" s="47"/>
    </row>
    <row r="60" spans="1:11" s="43" customFormat="1" ht="13.5" customHeight="1">
      <c r="A60" s="63" t="s">
        <v>76</v>
      </c>
      <c r="B60" s="63"/>
      <c r="C60" s="63"/>
      <c r="D60" s="63"/>
      <c r="E60" s="63"/>
      <c r="F60" s="105">
        <f>F57+F58+F59</f>
        <v>0.1944</v>
      </c>
      <c r="G60" s="106">
        <f>G57+G58+G59</f>
        <v>240.361992</v>
      </c>
      <c r="H60" s="46"/>
      <c r="I60" s="47"/>
      <c r="J60" s="47"/>
      <c r="K60" s="47"/>
    </row>
    <row r="61" spans="1:11" s="43" customFormat="1" ht="14.25" customHeight="1">
      <c r="A61" s="107" t="s">
        <v>86</v>
      </c>
      <c r="B61" s="107"/>
      <c r="C61" s="107"/>
      <c r="D61" s="107"/>
      <c r="E61" s="107"/>
      <c r="F61" s="107"/>
      <c r="G61" s="107"/>
      <c r="H61" s="46"/>
      <c r="I61" s="47"/>
      <c r="J61" s="47"/>
      <c r="K61" s="47"/>
    </row>
    <row r="62" spans="1:11" s="43" customFormat="1" ht="15.75" customHeight="1">
      <c r="A62" s="107"/>
      <c r="B62" s="107"/>
      <c r="C62" s="107"/>
      <c r="D62" s="107"/>
      <c r="E62" s="107"/>
      <c r="F62" s="107"/>
      <c r="G62" s="107"/>
      <c r="H62" s="46"/>
      <c r="I62" s="47"/>
      <c r="J62" s="47"/>
      <c r="K62" s="47"/>
    </row>
    <row r="63" spans="1:11" s="43" customFormat="1" ht="13.5" customHeight="1">
      <c r="A63" s="107"/>
      <c r="B63" s="107"/>
      <c r="C63" s="107"/>
      <c r="D63" s="107"/>
      <c r="E63" s="107"/>
      <c r="F63" s="107"/>
      <c r="G63" s="107"/>
      <c r="H63" s="46"/>
      <c r="I63" s="47"/>
      <c r="J63" s="47"/>
      <c r="K63" s="47"/>
    </row>
    <row r="64" spans="1:11" s="43" customFormat="1" ht="19.5" customHeight="1">
      <c r="A64" s="108" t="s">
        <v>87</v>
      </c>
      <c r="B64" s="108"/>
      <c r="C64" s="108"/>
      <c r="D64" s="108"/>
      <c r="E64" s="108"/>
      <c r="F64" s="108"/>
      <c r="G64" s="108"/>
      <c r="H64" s="46"/>
      <c r="I64" s="47"/>
      <c r="J64" s="47"/>
      <c r="K64" s="47"/>
    </row>
    <row r="65" spans="1:11" s="43" customFormat="1" ht="13.5" customHeight="1">
      <c r="A65" s="108"/>
      <c r="B65" s="108"/>
      <c r="C65" s="108"/>
      <c r="D65" s="108"/>
      <c r="E65" s="108"/>
      <c r="F65" s="108"/>
      <c r="G65" s="108"/>
      <c r="H65" s="46"/>
      <c r="I65" s="47"/>
      <c r="J65" s="47"/>
      <c r="K65" s="47"/>
    </row>
    <row r="66" spans="1:11" s="43" customFormat="1" ht="13.5" customHeight="1">
      <c r="A66" s="108"/>
      <c r="B66" s="108"/>
      <c r="C66" s="108"/>
      <c r="D66" s="108"/>
      <c r="E66" s="108"/>
      <c r="F66" s="108"/>
      <c r="G66" s="108"/>
      <c r="H66" s="46"/>
      <c r="I66" s="47"/>
      <c r="J66" s="47"/>
      <c r="K66" s="47"/>
    </row>
    <row r="67" spans="1:11" s="43" customFormat="1" ht="14.25" customHeight="1">
      <c r="A67" s="109" t="s">
        <v>88</v>
      </c>
      <c r="B67" s="109"/>
      <c r="C67" s="109"/>
      <c r="D67" s="109"/>
      <c r="E67" s="109"/>
      <c r="F67" s="109"/>
      <c r="G67" s="109"/>
      <c r="H67" s="46"/>
      <c r="I67" s="47"/>
      <c r="J67" s="47"/>
      <c r="K67" s="47"/>
    </row>
    <row r="68" spans="1:11" s="43" customFormat="1" ht="9.75" customHeight="1">
      <c r="A68" s="109"/>
      <c r="B68" s="109"/>
      <c r="C68" s="109"/>
      <c r="D68" s="109"/>
      <c r="E68" s="109"/>
      <c r="F68" s="109"/>
      <c r="G68" s="109"/>
      <c r="H68" s="46"/>
      <c r="I68" s="47"/>
      <c r="J68" s="47"/>
      <c r="K68" s="47"/>
    </row>
    <row r="69" spans="1:11" s="43" customFormat="1" ht="9.75" customHeight="1">
      <c r="A69" s="109"/>
      <c r="B69" s="109"/>
      <c r="C69" s="109"/>
      <c r="D69" s="109"/>
      <c r="E69" s="109"/>
      <c r="F69" s="109"/>
      <c r="G69" s="109"/>
      <c r="H69" s="46"/>
      <c r="I69" s="47"/>
      <c r="J69" s="47"/>
      <c r="K69" s="47"/>
    </row>
    <row r="70" spans="1:11" s="43" customFormat="1" ht="14.25" customHeight="1">
      <c r="A70" s="110" t="s">
        <v>89</v>
      </c>
      <c r="B70" s="110"/>
      <c r="C70" s="110"/>
      <c r="D70" s="110"/>
      <c r="E70" s="110"/>
      <c r="F70" s="110"/>
      <c r="G70" s="111">
        <f>F48+G60</f>
        <v>1476.791992</v>
      </c>
      <c r="H70" s="46"/>
      <c r="I70" s="47"/>
      <c r="J70" s="47"/>
      <c r="K70" s="47"/>
    </row>
    <row r="71" spans="1:11" s="43" customFormat="1" ht="15.75" customHeight="1">
      <c r="A71" s="83"/>
      <c r="B71" s="75"/>
      <c r="C71" s="75"/>
      <c r="D71" s="75"/>
      <c r="E71" s="75"/>
      <c r="F71" s="75"/>
      <c r="G71" s="75"/>
      <c r="H71" s="46"/>
      <c r="I71" s="47"/>
      <c r="J71" s="47"/>
      <c r="K71" s="47"/>
    </row>
    <row r="72" spans="1:11" s="43" customFormat="1" ht="13.5" customHeight="1">
      <c r="A72" s="112" t="s">
        <v>90</v>
      </c>
      <c r="B72" s="113" t="s">
        <v>91</v>
      </c>
      <c r="C72" s="113"/>
      <c r="D72" s="113"/>
      <c r="E72" s="113"/>
      <c r="F72" s="113" t="s">
        <v>92</v>
      </c>
      <c r="G72" s="113" t="s">
        <v>74</v>
      </c>
      <c r="H72" s="46"/>
      <c r="I72" s="47"/>
      <c r="J72" s="47"/>
      <c r="K72" s="47"/>
    </row>
    <row r="73" spans="1:11" s="43" customFormat="1" ht="13.5" customHeight="1">
      <c r="A73" s="114" t="s">
        <v>41</v>
      </c>
      <c r="B73" s="115" t="s">
        <v>93</v>
      </c>
      <c r="C73" s="115"/>
      <c r="D73" s="115"/>
      <c r="E73" s="115"/>
      <c r="F73" s="116">
        <v>0.2</v>
      </c>
      <c r="G73" s="117">
        <f>G70*F73</f>
        <v>295.3583984</v>
      </c>
      <c r="H73" s="46"/>
      <c r="I73" s="47"/>
      <c r="J73" s="47"/>
      <c r="K73" s="47"/>
    </row>
    <row r="74" spans="1:11" s="43" customFormat="1" ht="13.5" customHeight="1">
      <c r="A74" s="114" t="s">
        <v>44</v>
      </c>
      <c r="B74" s="115" t="s">
        <v>94</v>
      </c>
      <c r="C74" s="115"/>
      <c r="D74" s="115"/>
      <c r="E74" s="115"/>
      <c r="F74" s="116">
        <v>0.025</v>
      </c>
      <c r="G74" s="117">
        <f>G70*F74</f>
        <v>36.9197998</v>
      </c>
      <c r="H74" s="46"/>
      <c r="I74" s="47"/>
      <c r="J74" s="47"/>
      <c r="K74" s="47"/>
    </row>
    <row r="75" spans="1:11" s="43" customFormat="1" ht="13.5" customHeight="1">
      <c r="A75" s="114" t="s">
        <v>47</v>
      </c>
      <c r="B75" s="115" t="s">
        <v>95</v>
      </c>
      <c r="C75" s="115"/>
      <c r="D75" s="115"/>
      <c r="E75" s="115"/>
      <c r="F75" s="116">
        <v>0.03</v>
      </c>
      <c r="G75" s="117">
        <f>G70*F75</f>
        <v>44.30375976</v>
      </c>
      <c r="H75" s="46"/>
      <c r="I75" s="47"/>
      <c r="J75" s="47"/>
      <c r="K75" s="47"/>
    </row>
    <row r="76" spans="1:11" s="43" customFormat="1" ht="13.5" customHeight="1">
      <c r="A76" s="114" t="s">
        <v>50</v>
      </c>
      <c r="B76" s="115" t="s">
        <v>96</v>
      </c>
      <c r="C76" s="115"/>
      <c r="D76" s="115"/>
      <c r="E76" s="115"/>
      <c r="F76" s="116">
        <v>0.015</v>
      </c>
      <c r="G76" s="117">
        <f>G70*F76</f>
        <v>22.15187988</v>
      </c>
      <c r="H76" s="46"/>
      <c r="I76" s="47"/>
      <c r="J76" s="47"/>
      <c r="K76" s="47"/>
    </row>
    <row r="77" spans="1:11" s="43" customFormat="1" ht="13.5" customHeight="1">
      <c r="A77" s="114" t="s">
        <v>97</v>
      </c>
      <c r="B77" s="115" t="s">
        <v>98</v>
      </c>
      <c r="C77" s="115"/>
      <c r="D77" s="115"/>
      <c r="E77" s="115"/>
      <c r="F77" s="116">
        <v>0.01</v>
      </c>
      <c r="G77" s="117">
        <f>G70*F77</f>
        <v>14.767919919999999</v>
      </c>
      <c r="H77" s="46"/>
      <c r="I77" s="47"/>
      <c r="J77" s="47"/>
      <c r="K77" s="47"/>
    </row>
    <row r="78" spans="1:11" s="43" customFormat="1" ht="13.5" customHeight="1">
      <c r="A78" s="114" t="s">
        <v>99</v>
      </c>
      <c r="B78" s="115" t="s">
        <v>100</v>
      </c>
      <c r="C78" s="115"/>
      <c r="D78" s="115"/>
      <c r="E78" s="115"/>
      <c r="F78" s="116">
        <v>0.006</v>
      </c>
      <c r="G78" s="117">
        <f>G70*F78</f>
        <v>8.860751952</v>
      </c>
      <c r="H78" s="46"/>
      <c r="I78" s="47"/>
      <c r="J78" s="47"/>
      <c r="K78" s="47"/>
    </row>
    <row r="79" spans="1:11" s="43" customFormat="1" ht="13.5" customHeight="1">
      <c r="A79" s="114" t="s">
        <v>101</v>
      </c>
      <c r="B79" s="78" t="s">
        <v>102</v>
      </c>
      <c r="C79" s="78"/>
      <c r="D79" s="78"/>
      <c r="E79" s="78"/>
      <c r="F79" s="116">
        <v>0.002</v>
      </c>
      <c r="G79" s="117">
        <f>G70*F79</f>
        <v>2.9535839839999998</v>
      </c>
      <c r="H79" s="46"/>
      <c r="I79" s="47"/>
      <c r="J79" s="47"/>
      <c r="K79" s="47"/>
    </row>
    <row r="80" spans="1:11" s="43" customFormat="1" ht="13.5" customHeight="1">
      <c r="A80" s="114" t="s">
        <v>103</v>
      </c>
      <c r="B80" s="78" t="s">
        <v>104</v>
      </c>
      <c r="C80" s="78"/>
      <c r="D80" s="78"/>
      <c r="E80" s="78"/>
      <c r="F80" s="116">
        <v>0.08</v>
      </c>
      <c r="G80" s="117">
        <f>G70*F80</f>
        <v>118.14335935999999</v>
      </c>
      <c r="H80" s="46"/>
      <c r="I80" s="47"/>
      <c r="J80" s="47"/>
      <c r="K80" s="47"/>
    </row>
    <row r="81" spans="1:11" s="43" customFormat="1" ht="14.25" customHeight="1">
      <c r="A81" s="112" t="s">
        <v>76</v>
      </c>
      <c r="B81" s="112"/>
      <c r="C81" s="112"/>
      <c r="D81" s="112"/>
      <c r="E81" s="112"/>
      <c r="F81" s="118">
        <v>0.368</v>
      </c>
      <c r="G81" s="119">
        <f>G70*F81</f>
        <v>543.4594530559999</v>
      </c>
      <c r="H81" s="46"/>
      <c r="I81" s="47"/>
      <c r="J81" s="47"/>
      <c r="K81" s="47"/>
    </row>
    <row r="82" spans="1:11" s="43" customFormat="1" ht="13.5" customHeight="1">
      <c r="A82" s="55"/>
      <c r="B82" s="75"/>
      <c r="C82" s="75"/>
      <c r="D82" s="75"/>
      <c r="E82" s="75"/>
      <c r="F82" s="75"/>
      <c r="G82" s="75"/>
      <c r="H82" s="46"/>
      <c r="I82" s="47"/>
      <c r="J82" s="47"/>
      <c r="K82" s="47"/>
    </row>
    <row r="83" spans="1:11" s="43" customFormat="1" ht="14.25" customHeight="1">
      <c r="A83" s="120" t="s">
        <v>105</v>
      </c>
      <c r="B83" s="120"/>
      <c r="C83" s="120"/>
      <c r="D83" s="120"/>
      <c r="E83" s="120"/>
      <c r="F83" s="120"/>
      <c r="G83" s="120"/>
      <c r="H83" s="46"/>
      <c r="I83" s="47"/>
      <c r="J83" s="47"/>
      <c r="K83" s="47"/>
    </row>
    <row r="84" spans="1:11" s="43" customFormat="1" ht="13.5" customHeight="1">
      <c r="A84" s="120"/>
      <c r="B84" s="120"/>
      <c r="C84" s="120"/>
      <c r="D84" s="120"/>
      <c r="E84" s="120"/>
      <c r="F84" s="120"/>
      <c r="G84" s="120"/>
      <c r="H84" s="46"/>
      <c r="I84" s="47"/>
      <c r="J84" s="47"/>
      <c r="K84" s="47"/>
    </row>
    <row r="85" spans="1:11" s="43" customFormat="1" ht="14.25" customHeight="1">
      <c r="A85" s="120" t="s">
        <v>106</v>
      </c>
      <c r="B85" s="120"/>
      <c r="C85" s="120"/>
      <c r="D85" s="120"/>
      <c r="E85" s="120"/>
      <c r="F85" s="120"/>
      <c r="G85" s="120"/>
      <c r="H85" s="46"/>
      <c r="I85" s="47"/>
      <c r="J85" s="47"/>
      <c r="K85" s="47"/>
    </row>
    <row r="86" spans="1:11" s="43" customFormat="1" ht="13.5" customHeight="1">
      <c r="A86" s="120"/>
      <c r="B86" s="120"/>
      <c r="C86" s="120"/>
      <c r="D86" s="120"/>
      <c r="E86" s="120"/>
      <c r="F86" s="120"/>
      <c r="G86" s="120"/>
      <c r="H86" s="46"/>
      <c r="I86" s="47"/>
      <c r="J86" s="47"/>
      <c r="K86" s="47"/>
    </row>
    <row r="87" spans="1:64" ht="36.75" customHeight="1">
      <c r="A87" s="121" t="s">
        <v>107</v>
      </c>
      <c r="B87" s="121"/>
      <c r="C87" s="121"/>
      <c r="D87" s="121"/>
      <c r="E87" s="121"/>
      <c r="F87" s="121"/>
      <c r="G87" s="121"/>
      <c r="H87" s="18"/>
      <c r="I87" s="18"/>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11" s="43" customFormat="1" ht="18.75" customHeight="1">
      <c r="A88" s="120" t="s">
        <v>108</v>
      </c>
      <c r="B88" s="120"/>
      <c r="C88" s="120"/>
      <c r="D88" s="120"/>
      <c r="E88" s="120"/>
      <c r="F88" s="120"/>
      <c r="G88" s="120"/>
      <c r="H88" s="46"/>
      <c r="I88" s="47"/>
      <c r="J88" s="47"/>
      <c r="K88" s="47"/>
    </row>
    <row r="89" spans="1:11" s="43" customFormat="1" ht="15.75" customHeight="1">
      <c r="A89" s="70"/>
      <c r="B89" s="70"/>
      <c r="C89" s="70"/>
      <c r="D89" s="70"/>
      <c r="E89" s="70"/>
      <c r="F89" s="70"/>
      <c r="G89" s="70"/>
      <c r="H89" s="46"/>
      <c r="I89" s="47"/>
      <c r="J89" s="47"/>
      <c r="K89" s="47"/>
    </row>
    <row r="90" spans="1:11" s="43" customFormat="1" ht="15.75" customHeight="1">
      <c r="A90" s="122" t="s">
        <v>109</v>
      </c>
      <c r="B90" s="122"/>
      <c r="C90" s="122"/>
      <c r="D90" s="122"/>
      <c r="E90" s="122"/>
      <c r="F90" s="122"/>
      <c r="G90" s="122"/>
      <c r="H90" s="46"/>
      <c r="I90" s="47"/>
      <c r="J90" s="47"/>
      <c r="K90" s="47"/>
    </row>
    <row r="91" spans="1:11" s="43" customFormat="1" ht="13.5" customHeight="1">
      <c r="A91" s="55"/>
      <c r="B91" s="75"/>
      <c r="C91" s="75"/>
      <c r="D91" s="75"/>
      <c r="E91" s="75"/>
      <c r="F91" s="75"/>
      <c r="G91" s="75"/>
      <c r="H91" s="46"/>
      <c r="I91" s="47"/>
      <c r="J91" s="47"/>
      <c r="K91" s="47"/>
    </row>
    <row r="92" spans="1:11" s="43" customFormat="1" ht="14.25" customHeight="1">
      <c r="A92" s="123" t="s">
        <v>110</v>
      </c>
      <c r="B92" s="123" t="s">
        <v>111</v>
      </c>
      <c r="C92" s="123"/>
      <c r="D92" s="123"/>
      <c r="E92" s="123"/>
      <c r="F92" s="124" t="s">
        <v>74</v>
      </c>
      <c r="G92" s="124"/>
      <c r="H92" s="46"/>
      <c r="I92" s="47"/>
      <c r="J92" s="47"/>
      <c r="K92" s="47"/>
    </row>
    <row r="93" spans="1:11" s="43" customFormat="1" ht="14.25" customHeight="1">
      <c r="A93" s="125" t="s">
        <v>41</v>
      </c>
      <c r="B93" s="126" t="s">
        <v>112</v>
      </c>
      <c r="C93" s="126"/>
      <c r="D93" s="126"/>
      <c r="E93" s="126"/>
      <c r="F93" s="127"/>
      <c r="G93" s="127"/>
      <c r="H93" s="46"/>
      <c r="I93" s="47"/>
      <c r="J93" s="47"/>
      <c r="K93" s="47"/>
    </row>
    <row r="94" spans="1:11" s="43" customFormat="1" ht="25.5" customHeight="1">
      <c r="A94" s="125" t="s">
        <v>44</v>
      </c>
      <c r="B94" s="126" t="s">
        <v>113</v>
      </c>
      <c r="C94" s="126"/>
      <c r="D94" s="126"/>
      <c r="E94" s="126"/>
      <c r="F94" s="128">
        <f>22*8.42</f>
        <v>185.24</v>
      </c>
      <c r="G94" s="128"/>
      <c r="H94" s="46"/>
      <c r="I94" s="47"/>
      <c r="J94" s="47"/>
      <c r="K94" s="47"/>
    </row>
    <row r="95" spans="1:11" s="43" customFormat="1" ht="24.75" customHeight="1">
      <c r="A95" s="129" t="s">
        <v>47</v>
      </c>
      <c r="B95" s="130" t="s">
        <v>114</v>
      </c>
      <c r="C95" s="130"/>
      <c r="D95" s="130"/>
      <c r="E95" s="130"/>
      <c r="F95" s="131">
        <v>66.15</v>
      </c>
      <c r="G95" s="131"/>
      <c r="H95" s="46"/>
      <c r="I95" s="47"/>
      <c r="J95" s="47"/>
      <c r="K95" s="47"/>
    </row>
    <row r="96" spans="1:11" s="43" customFormat="1" ht="24.75" customHeight="1">
      <c r="A96" s="125" t="s">
        <v>50</v>
      </c>
      <c r="B96" s="130" t="s">
        <v>115</v>
      </c>
      <c r="C96" s="130"/>
      <c r="D96" s="130"/>
      <c r="E96" s="130"/>
      <c r="F96" s="131">
        <f>114.39</f>
        <v>114.39</v>
      </c>
      <c r="G96" s="131"/>
      <c r="H96" s="46"/>
      <c r="I96" s="47"/>
      <c r="J96" s="47"/>
      <c r="K96" s="47"/>
    </row>
    <row r="97" spans="1:11" s="43" customFormat="1" ht="27.75" customHeight="1">
      <c r="A97" s="118" t="s">
        <v>76</v>
      </c>
      <c r="B97" s="118"/>
      <c r="C97" s="118"/>
      <c r="D97" s="118"/>
      <c r="E97" s="118"/>
      <c r="F97" s="119">
        <f>SUM(F93:F96)</f>
        <v>365.78000000000003</v>
      </c>
      <c r="G97" s="119"/>
      <c r="H97" s="46"/>
      <c r="I97" s="47"/>
      <c r="J97" s="47"/>
      <c r="K97" s="47"/>
    </row>
    <row r="98" spans="1:11" s="43" customFormat="1" ht="10.5" customHeight="1">
      <c r="A98" s="66"/>
      <c r="B98" s="66"/>
      <c r="C98" s="66"/>
      <c r="D98" s="66"/>
      <c r="E98" s="66"/>
      <c r="F98" s="66"/>
      <c r="G98" s="66"/>
      <c r="H98" s="46"/>
      <c r="I98" s="47"/>
      <c r="J98" s="47"/>
      <c r="K98" s="47"/>
    </row>
    <row r="99" spans="1:11" ht="14.25" customHeight="1">
      <c r="A99" s="120" t="s">
        <v>116</v>
      </c>
      <c r="B99" s="120"/>
      <c r="C99" s="120"/>
      <c r="D99" s="120"/>
      <c r="E99" s="120"/>
      <c r="F99" s="120"/>
      <c r="G99" s="120"/>
      <c r="H99" s="46"/>
      <c r="I99" s="47"/>
      <c r="J99" s="47"/>
      <c r="K99" s="47"/>
    </row>
    <row r="100" spans="1:11" s="43" customFormat="1" ht="12" customHeight="1">
      <c r="A100" s="132"/>
      <c r="B100" s="132"/>
      <c r="C100" s="132"/>
      <c r="D100" s="132"/>
      <c r="E100" s="132"/>
      <c r="F100" s="132"/>
      <c r="G100" s="132"/>
      <c r="H100" s="46"/>
      <c r="I100" s="47"/>
      <c r="J100" s="47"/>
      <c r="K100" s="47"/>
    </row>
    <row r="101" spans="1:11" s="43" customFormat="1" ht="15.75" customHeight="1">
      <c r="A101" s="120" t="s">
        <v>117</v>
      </c>
      <c r="B101" s="120"/>
      <c r="C101" s="120"/>
      <c r="D101" s="120"/>
      <c r="E101" s="120"/>
      <c r="F101" s="120"/>
      <c r="G101" s="120"/>
      <c r="H101" s="46"/>
      <c r="I101" s="47"/>
      <c r="J101" s="47"/>
      <c r="K101" s="47"/>
    </row>
    <row r="102" spans="1:11" s="43" customFormat="1" ht="12" customHeight="1">
      <c r="A102" s="120"/>
      <c r="B102" s="120"/>
      <c r="C102" s="120"/>
      <c r="D102" s="120"/>
      <c r="E102" s="120"/>
      <c r="F102" s="120"/>
      <c r="G102" s="120"/>
      <c r="H102" s="46"/>
      <c r="I102" s="47"/>
      <c r="J102" s="47"/>
      <c r="K102" s="47"/>
    </row>
    <row r="103" spans="1:11" s="43" customFormat="1" ht="11.25" customHeight="1">
      <c r="A103" s="133"/>
      <c r="B103" s="133"/>
      <c r="C103" s="133"/>
      <c r="D103" s="133"/>
      <c r="E103" s="133"/>
      <c r="F103" s="133"/>
      <c r="G103" s="133"/>
      <c r="H103" s="46"/>
      <c r="I103" s="47"/>
      <c r="J103" s="47"/>
      <c r="K103" s="47"/>
    </row>
    <row r="104" spans="1:11" ht="27" customHeight="1">
      <c r="A104" s="108" t="s">
        <v>118</v>
      </c>
      <c r="B104" s="108"/>
      <c r="C104" s="108"/>
      <c r="D104" s="108"/>
      <c r="E104" s="108"/>
      <c r="F104" s="108"/>
      <c r="G104" s="108"/>
      <c r="H104" s="46"/>
      <c r="I104" s="47"/>
      <c r="J104" s="47"/>
      <c r="K104" s="47"/>
    </row>
    <row r="105" spans="1:11" s="43" customFormat="1" ht="13.5" customHeight="1">
      <c r="A105" s="47"/>
      <c r="B105" s="132"/>
      <c r="C105" s="132"/>
      <c r="D105" s="132"/>
      <c r="E105" s="132"/>
      <c r="F105" s="132"/>
      <c r="G105" s="132"/>
      <c r="H105" s="46"/>
      <c r="I105" s="47"/>
      <c r="J105" s="47"/>
      <c r="K105" s="47"/>
    </row>
    <row r="106" spans="1:11" ht="14.25" customHeight="1">
      <c r="A106" s="69" t="s">
        <v>119</v>
      </c>
      <c r="B106" s="69"/>
      <c r="C106" s="69"/>
      <c r="D106" s="69"/>
      <c r="E106" s="69"/>
      <c r="F106" s="69"/>
      <c r="G106" s="69"/>
      <c r="H106" s="46"/>
      <c r="I106" s="47"/>
      <c r="J106" s="47"/>
      <c r="K106" s="47"/>
    </row>
    <row r="107" spans="1:11" s="43" customFormat="1" ht="13.5" customHeight="1">
      <c r="A107" s="47"/>
      <c r="B107" s="47"/>
      <c r="C107" s="47"/>
      <c r="D107" s="47"/>
      <c r="E107" s="47"/>
      <c r="F107" s="47"/>
      <c r="G107" s="47"/>
      <c r="H107" s="46"/>
      <c r="I107" s="47"/>
      <c r="J107" s="47"/>
      <c r="K107" s="47"/>
    </row>
    <row r="108" spans="1:11" s="43" customFormat="1" ht="29.25" customHeight="1">
      <c r="A108" s="112">
        <v>2</v>
      </c>
      <c r="B108" s="134" t="s">
        <v>120</v>
      </c>
      <c r="C108" s="134"/>
      <c r="D108" s="134"/>
      <c r="E108" s="134"/>
      <c r="F108" s="112" t="s">
        <v>74</v>
      </c>
      <c r="G108" s="112"/>
      <c r="H108" s="46"/>
      <c r="I108" s="47"/>
      <c r="J108" s="47"/>
      <c r="K108" s="47"/>
    </row>
    <row r="109" spans="1:11" s="43" customFormat="1" ht="25.5" customHeight="1">
      <c r="A109" s="114" t="s">
        <v>80</v>
      </c>
      <c r="B109" s="78" t="s">
        <v>81</v>
      </c>
      <c r="C109" s="78"/>
      <c r="D109" s="78"/>
      <c r="E109" s="78"/>
      <c r="F109" s="135">
        <f>G60</f>
        <v>240.361992</v>
      </c>
      <c r="G109" s="135"/>
      <c r="H109" s="46"/>
      <c r="I109" s="47"/>
      <c r="J109" s="47"/>
      <c r="K109" s="47"/>
    </row>
    <row r="110" spans="1:11" s="43" customFormat="1" ht="13.5" customHeight="1">
      <c r="A110" s="114" t="s">
        <v>90</v>
      </c>
      <c r="B110" s="78" t="s">
        <v>91</v>
      </c>
      <c r="C110" s="78"/>
      <c r="D110" s="78"/>
      <c r="E110" s="78"/>
      <c r="F110" s="135">
        <f>G81</f>
        <v>543.4594530559999</v>
      </c>
      <c r="G110" s="135"/>
      <c r="H110" s="46"/>
      <c r="I110" s="47"/>
      <c r="J110" s="47"/>
      <c r="K110" s="47"/>
    </row>
    <row r="111" spans="1:11" s="43" customFormat="1" ht="13.5" customHeight="1">
      <c r="A111" s="114" t="s">
        <v>110</v>
      </c>
      <c r="B111" s="78" t="s">
        <v>111</v>
      </c>
      <c r="C111" s="78"/>
      <c r="D111" s="78"/>
      <c r="E111" s="78"/>
      <c r="F111" s="135">
        <f>F97</f>
        <v>365.78000000000003</v>
      </c>
      <c r="G111" s="135"/>
      <c r="H111" s="46"/>
      <c r="I111" s="47"/>
      <c r="J111" s="47"/>
      <c r="K111" s="47"/>
    </row>
    <row r="112" spans="1:11" s="43" customFormat="1" ht="14.25" customHeight="1">
      <c r="A112" s="134" t="s">
        <v>76</v>
      </c>
      <c r="B112" s="134"/>
      <c r="C112" s="134"/>
      <c r="D112" s="134"/>
      <c r="E112" s="134"/>
      <c r="F112" s="136">
        <f>F109+F110+F111</f>
        <v>1149.6014450559999</v>
      </c>
      <c r="G112" s="136"/>
      <c r="H112" s="46"/>
      <c r="I112" s="47"/>
      <c r="J112" s="47"/>
      <c r="K112" s="47"/>
    </row>
    <row r="113" spans="1:11" s="43" customFormat="1" ht="15.75" customHeight="1">
      <c r="A113" s="75"/>
      <c r="B113" s="75"/>
      <c r="C113" s="75"/>
      <c r="D113" s="75"/>
      <c r="E113" s="75"/>
      <c r="F113" s="75"/>
      <c r="G113" s="75"/>
      <c r="H113" s="46"/>
      <c r="I113" s="47"/>
      <c r="J113" s="47"/>
      <c r="K113" s="47"/>
    </row>
    <row r="114" spans="1:11" s="43" customFormat="1" ht="15.75" customHeight="1">
      <c r="A114" s="95" t="s">
        <v>121</v>
      </c>
      <c r="B114" s="95"/>
      <c r="C114" s="95"/>
      <c r="D114" s="95"/>
      <c r="E114" s="95"/>
      <c r="F114" s="95"/>
      <c r="G114" s="95"/>
      <c r="H114" s="46"/>
      <c r="I114" s="47"/>
      <c r="J114" s="47"/>
      <c r="K114" s="47"/>
    </row>
    <row r="115" spans="1:9" s="43" customFormat="1" ht="13.5" customHeight="1">
      <c r="A115" s="47"/>
      <c r="B115" s="75"/>
      <c r="C115" s="75"/>
      <c r="D115" s="75"/>
      <c r="E115" s="75"/>
      <c r="F115" s="75"/>
      <c r="G115" s="75"/>
      <c r="H115" s="46"/>
      <c r="I115" s="47"/>
    </row>
    <row r="116" spans="1:9" s="43" customFormat="1" ht="13.5" customHeight="1">
      <c r="A116" s="98">
        <v>3</v>
      </c>
      <c r="B116" s="98" t="s">
        <v>122</v>
      </c>
      <c r="C116" s="98"/>
      <c r="D116" s="98"/>
      <c r="E116" s="98"/>
      <c r="F116" s="98" t="s">
        <v>82</v>
      </c>
      <c r="G116" s="98" t="s">
        <v>74</v>
      </c>
      <c r="H116" s="46"/>
      <c r="I116" s="47"/>
    </row>
    <row r="117" spans="1:9" s="43" customFormat="1" ht="14.25" customHeight="1">
      <c r="A117" s="99" t="s">
        <v>41</v>
      </c>
      <c r="B117" s="137" t="s">
        <v>123</v>
      </c>
      <c r="C117" s="137"/>
      <c r="D117" s="137"/>
      <c r="E117" s="137"/>
      <c r="F117" s="138">
        <v>0.0042</v>
      </c>
      <c r="G117" s="139">
        <f aca="true" t="shared" si="0" ref="G117:G121">$F$48*F117</f>
        <v>5.193006</v>
      </c>
      <c r="H117" s="46"/>
      <c r="I117" s="47"/>
    </row>
    <row r="118" spans="1:9" s="43" customFormat="1" ht="23.25" customHeight="1">
      <c r="A118" s="56" t="s">
        <v>44</v>
      </c>
      <c r="B118" s="137" t="s">
        <v>124</v>
      </c>
      <c r="C118" s="137"/>
      <c r="D118" s="137"/>
      <c r="E118" s="137"/>
      <c r="F118" s="140">
        <f>0.08*F117</f>
        <v>0.000336</v>
      </c>
      <c r="G118" s="139">
        <f t="shared" si="0"/>
        <v>0.41544048</v>
      </c>
      <c r="H118" s="46"/>
      <c r="I118" s="47"/>
    </row>
    <row r="119" spans="1:9" s="43" customFormat="1" ht="26.25" customHeight="1">
      <c r="A119" s="56" t="s">
        <v>47</v>
      </c>
      <c r="B119" s="137" t="s">
        <v>125</v>
      </c>
      <c r="C119" s="137"/>
      <c r="D119" s="137"/>
      <c r="E119" s="137"/>
      <c r="F119" s="140">
        <v>0.04</v>
      </c>
      <c r="G119" s="139">
        <f t="shared" si="0"/>
        <v>49.4572</v>
      </c>
      <c r="H119" s="46"/>
      <c r="I119" s="47"/>
    </row>
    <row r="120" spans="1:9" s="43" customFormat="1" ht="14.25" customHeight="1">
      <c r="A120" s="56" t="s">
        <v>50</v>
      </c>
      <c r="B120" s="137" t="s">
        <v>126</v>
      </c>
      <c r="C120" s="137"/>
      <c r="D120" s="137"/>
      <c r="E120" s="137"/>
      <c r="F120" s="140">
        <v>0.0194</v>
      </c>
      <c r="G120" s="139">
        <f t="shared" si="0"/>
        <v>23.986742000000003</v>
      </c>
      <c r="H120" s="46"/>
      <c r="I120" s="47"/>
    </row>
    <row r="121" spans="1:9" s="43" customFormat="1" ht="24.75" customHeight="1">
      <c r="A121" s="56" t="s">
        <v>97</v>
      </c>
      <c r="B121" s="137" t="s">
        <v>127</v>
      </c>
      <c r="C121" s="137"/>
      <c r="D121" s="137"/>
      <c r="E121" s="137"/>
      <c r="F121" s="140">
        <f>F120*F81</f>
        <v>0.0071392</v>
      </c>
      <c r="G121" s="139">
        <f t="shared" si="0"/>
        <v>8.827121056000001</v>
      </c>
      <c r="H121" s="46"/>
      <c r="I121" s="47"/>
    </row>
    <row r="122" spans="1:9" s="43" customFormat="1" ht="13.5" customHeight="1">
      <c r="A122" s="141"/>
      <c r="B122" s="123" t="s">
        <v>128</v>
      </c>
      <c r="C122" s="123"/>
      <c r="D122" s="123"/>
      <c r="E122" s="123"/>
      <c r="F122" s="142">
        <f>SUM(F117:F121)</f>
        <v>0.0710752</v>
      </c>
      <c r="G122" s="143">
        <f>SUM(G117:G121)</f>
        <v>87.879509536</v>
      </c>
      <c r="H122" s="46"/>
      <c r="I122" s="47"/>
    </row>
    <row r="123" spans="1:9" s="43" customFormat="1" ht="13.5" customHeight="1">
      <c r="A123" s="144"/>
      <c r="B123" s="145"/>
      <c r="C123" s="145"/>
      <c r="D123" s="145"/>
      <c r="E123" s="145"/>
      <c r="F123" s="146"/>
      <c r="G123" s="147"/>
      <c r="H123" s="46"/>
      <c r="I123" s="47"/>
    </row>
    <row r="124" spans="1:9" s="43" customFormat="1" ht="13.5" customHeight="1">
      <c r="A124" s="120" t="s">
        <v>129</v>
      </c>
      <c r="B124" s="120"/>
      <c r="C124" s="120"/>
      <c r="D124" s="120"/>
      <c r="E124" s="120"/>
      <c r="F124" s="120"/>
      <c r="G124" s="120"/>
      <c r="H124" s="46"/>
      <c r="I124" s="47"/>
    </row>
    <row r="125" spans="1:9" s="43" customFormat="1" ht="13.5" customHeight="1">
      <c r="A125" s="120"/>
      <c r="B125" s="120"/>
      <c r="C125" s="120"/>
      <c r="D125" s="120"/>
      <c r="E125" s="120"/>
      <c r="F125" s="120"/>
      <c r="G125" s="120"/>
      <c r="H125" s="46"/>
      <c r="I125" s="47"/>
    </row>
    <row r="126" spans="1:9" s="43" customFormat="1" ht="13.5" customHeight="1">
      <c r="A126" s="120"/>
      <c r="B126" s="120"/>
      <c r="C126" s="120"/>
      <c r="D126" s="120"/>
      <c r="E126" s="120"/>
      <c r="F126" s="120"/>
      <c r="G126" s="120"/>
      <c r="H126" s="46"/>
      <c r="I126" s="47"/>
    </row>
    <row r="127" spans="1:9" s="43" customFormat="1" ht="13.5" customHeight="1">
      <c r="A127" s="120"/>
      <c r="B127" s="120"/>
      <c r="C127" s="120"/>
      <c r="D127" s="120"/>
      <c r="E127" s="120"/>
      <c r="F127" s="120"/>
      <c r="G127" s="120"/>
      <c r="H127" s="46"/>
      <c r="I127" s="47"/>
    </row>
    <row r="128" spans="1:9" s="43" customFormat="1" ht="13.5" customHeight="1">
      <c r="A128" s="144"/>
      <c r="B128" s="145"/>
      <c r="C128" s="145"/>
      <c r="D128" s="145"/>
      <c r="E128" s="145"/>
      <c r="F128" s="146"/>
      <c r="G128" s="148"/>
      <c r="H128" s="46"/>
      <c r="I128" s="47"/>
    </row>
    <row r="129" spans="1:9" s="43" customFormat="1" ht="57.75" customHeight="1">
      <c r="A129" s="149" t="s">
        <v>130</v>
      </c>
      <c r="B129" s="149"/>
      <c r="C129" s="149"/>
      <c r="D129" s="149"/>
      <c r="E129" s="149"/>
      <c r="F129" s="149"/>
      <c r="G129" s="149"/>
      <c r="H129" s="46"/>
      <c r="I129" s="47"/>
    </row>
    <row r="130" spans="1:9" s="43" customFormat="1" ht="80.25" customHeight="1">
      <c r="A130" s="150" t="s">
        <v>131</v>
      </c>
      <c r="B130" s="150"/>
      <c r="C130" s="150"/>
      <c r="D130" s="150"/>
      <c r="E130" s="150"/>
      <c r="F130" s="150"/>
      <c r="G130" s="150"/>
      <c r="H130" s="46"/>
      <c r="I130" s="47"/>
    </row>
    <row r="131" spans="1:9" s="43" customFormat="1" ht="15" customHeight="1">
      <c r="A131" s="149"/>
      <c r="B131" s="145"/>
      <c r="C131" s="145"/>
      <c r="D131" s="145"/>
      <c r="E131" s="145"/>
      <c r="F131" s="146"/>
      <c r="G131" s="148"/>
      <c r="H131" s="46"/>
      <c r="I131" s="47"/>
    </row>
    <row r="132" spans="1:11" s="43" customFormat="1" ht="15.75" customHeight="1">
      <c r="A132" s="95" t="s">
        <v>132</v>
      </c>
      <c r="B132" s="95"/>
      <c r="C132" s="95"/>
      <c r="D132" s="95"/>
      <c r="E132" s="95"/>
      <c r="F132" s="95"/>
      <c r="G132" s="95"/>
      <c r="H132" s="46"/>
      <c r="I132" s="151"/>
      <c r="J132" s="152"/>
      <c r="K132" s="47"/>
    </row>
    <row r="133" spans="1:11" s="43" customFormat="1" ht="15.75" customHeight="1">
      <c r="A133" s="153"/>
      <c r="B133" s="153"/>
      <c r="C133" s="153"/>
      <c r="D133" s="153"/>
      <c r="E133" s="153"/>
      <c r="F133" s="153"/>
      <c r="G133" s="153"/>
      <c r="H133" s="46"/>
      <c r="I133" s="47"/>
      <c r="J133" s="47"/>
      <c r="K133" s="47"/>
    </row>
    <row r="134" spans="1:11" s="43" customFormat="1" ht="24.75" customHeight="1">
      <c r="A134" s="108" t="s">
        <v>133</v>
      </c>
      <c r="B134" s="108"/>
      <c r="C134" s="108"/>
      <c r="D134" s="108"/>
      <c r="E134" s="108"/>
      <c r="F134" s="108"/>
      <c r="G134" s="108"/>
      <c r="H134" s="46"/>
      <c r="I134" s="47"/>
      <c r="J134" s="47"/>
      <c r="K134" s="47"/>
    </row>
    <row r="135" spans="1:11" s="43" customFormat="1" ht="14.25" customHeight="1">
      <c r="A135" s="153"/>
      <c r="B135" s="153"/>
      <c r="C135" s="153"/>
      <c r="D135" s="153"/>
      <c r="E135" s="153"/>
      <c r="F135" s="153"/>
      <c r="G135" s="153"/>
      <c r="H135" s="46"/>
      <c r="I135" s="47"/>
      <c r="J135" s="47"/>
      <c r="K135" s="47"/>
    </row>
    <row r="136" spans="1:11" s="43" customFormat="1" ht="13.5" customHeight="1">
      <c r="A136" s="110" t="s">
        <v>134</v>
      </c>
      <c r="B136" s="110"/>
      <c r="C136" s="110"/>
      <c r="D136" s="110"/>
      <c r="E136" s="110"/>
      <c r="F136" s="110"/>
      <c r="G136" s="154">
        <f>(F48+F112+G122)</f>
        <v>2473.910954592</v>
      </c>
      <c r="H136" s="46"/>
      <c r="I136" s="47"/>
      <c r="J136" s="47"/>
      <c r="K136" s="47"/>
    </row>
    <row r="137" spans="1:11" s="43" customFormat="1" ht="14.25" customHeight="1">
      <c r="A137" s="153"/>
      <c r="B137" s="153"/>
      <c r="C137" s="153"/>
      <c r="D137" s="153"/>
      <c r="E137" s="153"/>
      <c r="F137" s="153"/>
      <c r="G137" s="155"/>
      <c r="H137" s="46"/>
      <c r="I137" s="47"/>
      <c r="J137" s="47"/>
      <c r="K137" s="47"/>
    </row>
    <row r="138" spans="1:11" s="43" customFormat="1" ht="15.75" customHeight="1">
      <c r="A138" s="122" t="s">
        <v>135</v>
      </c>
      <c r="B138" s="122"/>
      <c r="C138" s="122"/>
      <c r="D138" s="122"/>
      <c r="E138" s="122"/>
      <c r="F138" s="122"/>
      <c r="G138" s="122"/>
      <c r="H138" s="46"/>
      <c r="I138" s="47"/>
      <c r="J138" s="47"/>
      <c r="K138" s="47"/>
    </row>
    <row r="139" spans="1:11" s="43" customFormat="1" ht="15.75" customHeight="1">
      <c r="A139" s="153"/>
      <c r="B139" s="153"/>
      <c r="C139" s="153"/>
      <c r="D139" s="153"/>
      <c r="E139" s="153"/>
      <c r="F139" s="153"/>
      <c r="G139" s="153"/>
      <c r="H139" s="46"/>
      <c r="I139" s="47"/>
      <c r="J139" s="47"/>
      <c r="K139" s="47"/>
    </row>
    <row r="140" spans="1:11" s="43" customFormat="1" ht="25.5" customHeight="1">
      <c r="A140" s="98" t="s">
        <v>136</v>
      </c>
      <c r="B140" s="98" t="s">
        <v>137</v>
      </c>
      <c r="C140" s="98"/>
      <c r="D140" s="98"/>
      <c r="E140" s="98"/>
      <c r="F140" s="156" t="s">
        <v>138</v>
      </c>
      <c r="G140" s="98" t="s">
        <v>74</v>
      </c>
      <c r="H140" s="46"/>
      <c r="I140" s="47"/>
      <c r="J140" s="47"/>
      <c r="K140" s="47"/>
    </row>
    <row r="141" spans="1:11" s="43" customFormat="1" ht="13.5" customHeight="1">
      <c r="A141" s="56" t="s">
        <v>41</v>
      </c>
      <c r="B141" s="137" t="s">
        <v>139</v>
      </c>
      <c r="C141" s="137"/>
      <c r="D141" s="137"/>
      <c r="E141" s="137"/>
      <c r="F141" s="157">
        <v>0.0833</v>
      </c>
      <c r="G141" s="158">
        <f aca="true" t="shared" si="1" ref="G141:G146">$G$136*F141</f>
        <v>206.0767825175136</v>
      </c>
      <c r="H141" s="46"/>
      <c r="I141" s="159"/>
      <c r="J141" s="47"/>
      <c r="K141" s="47"/>
    </row>
    <row r="142" spans="1:11" s="43" customFormat="1" ht="13.5" customHeight="1">
      <c r="A142" s="125" t="s">
        <v>44</v>
      </c>
      <c r="B142" s="160" t="s">
        <v>137</v>
      </c>
      <c r="C142" s="160"/>
      <c r="D142" s="160"/>
      <c r="E142" s="160"/>
      <c r="F142" s="103">
        <v>0.0222</v>
      </c>
      <c r="G142" s="158">
        <f t="shared" si="1"/>
        <v>54.920823191942404</v>
      </c>
      <c r="H142" s="46"/>
      <c r="I142" s="161"/>
      <c r="J142" s="47"/>
      <c r="K142" s="47"/>
    </row>
    <row r="143" spans="1:11" s="43" customFormat="1" ht="13.5" customHeight="1">
      <c r="A143" s="125" t="s">
        <v>47</v>
      </c>
      <c r="B143" s="100" t="s">
        <v>140</v>
      </c>
      <c r="C143" s="100"/>
      <c r="D143" s="100"/>
      <c r="E143" s="100"/>
      <c r="F143" s="103">
        <v>0.0004</v>
      </c>
      <c r="G143" s="158">
        <f t="shared" si="1"/>
        <v>0.9895643818368001</v>
      </c>
      <c r="H143" s="46"/>
      <c r="I143" s="47"/>
      <c r="J143" s="47"/>
      <c r="K143" s="47"/>
    </row>
    <row r="144" spans="1:11" s="43" customFormat="1" ht="13.5" customHeight="1">
      <c r="A144" s="125" t="s">
        <v>50</v>
      </c>
      <c r="B144" s="100" t="s">
        <v>141</v>
      </c>
      <c r="C144" s="100"/>
      <c r="D144" s="100"/>
      <c r="E144" s="100"/>
      <c r="F144" s="103">
        <v>0.0002</v>
      </c>
      <c r="G144" s="158">
        <f t="shared" si="1"/>
        <v>0.49478219091840003</v>
      </c>
      <c r="H144" s="46"/>
      <c r="I144" s="47"/>
      <c r="J144" s="47"/>
      <c r="K144" s="47"/>
    </row>
    <row r="145" spans="1:11" s="43" customFormat="1" ht="13.5" customHeight="1">
      <c r="A145" s="125" t="s">
        <v>97</v>
      </c>
      <c r="B145" s="100" t="s">
        <v>142</v>
      </c>
      <c r="C145" s="100"/>
      <c r="D145" s="100"/>
      <c r="E145" s="100"/>
      <c r="F145" s="103">
        <v>0.0014</v>
      </c>
      <c r="G145" s="158">
        <f t="shared" si="1"/>
        <v>3.4634753364288002</v>
      </c>
      <c r="H145" s="46"/>
      <c r="I145" s="47"/>
      <c r="J145" s="47"/>
      <c r="K145" s="47"/>
    </row>
    <row r="146" spans="1:11" s="43" customFormat="1" ht="13.5" customHeight="1">
      <c r="A146" s="162" t="s">
        <v>99</v>
      </c>
      <c r="B146" s="100" t="s">
        <v>143</v>
      </c>
      <c r="C146" s="100"/>
      <c r="D146" s="100"/>
      <c r="E146" s="100"/>
      <c r="F146" s="163">
        <v>0.0166</v>
      </c>
      <c r="G146" s="158">
        <f t="shared" si="1"/>
        <v>41.0669218462272</v>
      </c>
      <c r="H146" s="46"/>
      <c r="I146" s="47"/>
      <c r="J146" s="47"/>
      <c r="K146" s="47"/>
    </row>
    <row r="147" spans="1:11" s="43" customFormat="1" ht="13.5" customHeight="1">
      <c r="A147" s="141"/>
      <c r="B147" s="123" t="s">
        <v>128</v>
      </c>
      <c r="C147" s="123"/>
      <c r="D147" s="123"/>
      <c r="E147" s="123"/>
      <c r="F147" s="142">
        <f>SUM(F141:F146)</f>
        <v>0.1241</v>
      </c>
      <c r="G147" s="143">
        <f>SUM(G141:G146)</f>
        <v>307.0123494648672</v>
      </c>
      <c r="H147" s="46"/>
      <c r="I147" s="47"/>
      <c r="J147" s="47"/>
      <c r="K147" s="47"/>
    </row>
    <row r="148" spans="1:11" ht="14.25" customHeight="1">
      <c r="A148" s="47"/>
      <c r="B148" s="47"/>
      <c r="C148" s="47"/>
      <c r="D148" s="47"/>
      <c r="E148" s="47"/>
      <c r="F148" s="47"/>
      <c r="G148" s="47"/>
      <c r="H148" s="46"/>
      <c r="I148" s="47"/>
      <c r="J148" s="47"/>
      <c r="K148" s="47"/>
    </row>
    <row r="149" spans="1:11" s="43" customFormat="1" ht="13.5" customHeight="1">
      <c r="A149" s="108" t="s">
        <v>144</v>
      </c>
      <c r="B149" s="108"/>
      <c r="C149" s="108"/>
      <c r="D149" s="108"/>
      <c r="E149" s="108"/>
      <c r="F149" s="108"/>
      <c r="G149" s="108"/>
      <c r="H149" s="46"/>
      <c r="I149" s="47"/>
      <c r="J149" s="47"/>
      <c r="K149" s="47"/>
    </row>
    <row r="150" spans="1:11" s="43" customFormat="1" ht="21" customHeight="1">
      <c r="A150" s="108"/>
      <c r="B150" s="108"/>
      <c r="C150" s="108"/>
      <c r="D150" s="108"/>
      <c r="E150" s="108"/>
      <c r="F150" s="108"/>
      <c r="G150" s="108"/>
      <c r="H150" s="46"/>
      <c r="I150" s="47"/>
      <c r="J150" s="47"/>
      <c r="K150" s="47"/>
    </row>
    <row r="151" spans="1:11" s="43" customFormat="1" ht="91.5" customHeight="1">
      <c r="A151" s="164" t="s">
        <v>145</v>
      </c>
      <c r="B151" s="164"/>
      <c r="C151" s="164"/>
      <c r="D151" s="164"/>
      <c r="E151" s="164"/>
      <c r="F151" s="164"/>
      <c r="G151" s="164"/>
      <c r="H151" s="46"/>
      <c r="I151" s="47"/>
      <c r="J151" s="47"/>
      <c r="K151" s="47"/>
    </row>
    <row r="152" spans="1:11" s="43" customFormat="1" ht="13.5" customHeight="1">
      <c r="A152" s="165"/>
      <c r="B152" s="120"/>
      <c r="C152" s="120"/>
      <c r="D152" s="120"/>
      <c r="E152" s="120"/>
      <c r="F152" s="120"/>
      <c r="G152" s="120"/>
      <c r="H152" s="46"/>
      <c r="I152" s="47"/>
      <c r="J152" s="47"/>
      <c r="K152" s="47"/>
    </row>
    <row r="153" spans="1:11" s="43" customFormat="1" ht="91.5" customHeight="1">
      <c r="A153" s="164" t="s">
        <v>146</v>
      </c>
      <c r="B153" s="164"/>
      <c r="C153" s="164"/>
      <c r="D153" s="164"/>
      <c r="E153" s="164"/>
      <c r="F153" s="164"/>
      <c r="G153" s="164"/>
      <c r="H153" s="46"/>
      <c r="I153" s="47"/>
      <c r="J153" s="47"/>
      <c r="K153" s="47"/>
    </row>
    <row r="154" spans="1:11" s="43" customFormat="1" ht="14.25" customHeight="1">
      <c r="A154" s="47"/>
      <c r="B154" s="47"/>
      <c r="C154" s="47"/>
      <c r="D154" s="47"/>
      <c r="E154" s="47"/>
      <c r="F154" s="47"/>
      <c r="G154" s="47"/>
      <c r="H154" s="46"/>
      <c r="I154" s="47"/>
      <c r="J154" s="47"/>
      <c r="K154" s="47"/>
    </row>
    <row r="155" spans="1:11" s="43" customFormat="1" ht="123.75" customHeight="1">
      <c r="A155" s="164" t="s">
        <v>147</v>
      </c>
      <c r="B155" s="164"/>
      <c r="C155" s="164"/>
      <c r="D155" s="164"/>
      <c r="E155" s="164"/>
      <c r="F155" s="164"/>
      <c r="G155" s="164"/>
      <c r="H155" s="46"/>
      <c r="I155" s="47"/>
      <c r="J155" s="47"/>
      <c r="K155" s="47"/>
    </row>
    <row r="156" spans="1:11" s="43" customFormat="1" ht="13.5" customHeight="1">
      <c r="A156" s="165"/>
      <c r="B156" s="47"/>
      <c r="C156" s="47"/>
      <c r="D156" s="47"/>
      <c r="E156" s="47"/>
      <c r="F156" s="47"/>
      <c r="G156" s="47"/>
      <c r="H156" s="46"/>
      <c r="I156" s="47"/>
      <c r="J156" s="47"/>
      <c r="K156" s="47"/>
    </row>
    <row r="157" spans="1:11" s="43" customFormat="1" ht="201" customHeight="1">
      <c r="A157" s="164" t="s">
        <v>148</v>
      </c>
      <c r="B157" s="164"/>
      <c r="C157" s="164"/>
      <c r="D157" s="164"/>
      <c r="E157" s="164"/>
      <c r="F157" s="164"/>
      <c r="G157" s="164"/>
      <c r="H157" s="46"/>
      <c r="I157" s="47"/>
      <c r="J157" s="47"/>
      <c r="K157" s="47"/>
    </row>
    <row r="158" spans="1:11" s="43" customFormat="1" ht="13.5" customHeight="1">
      <c r="A158" s="165"/>
      <c r="B158" s="47"/>
      <c r="C158" s="47"/>
      <c r="D158" s="47"/>
      <c r="E158" s="47"/>
      <c r="F158" s="47"/>
      <c r="G158" s="47"/>
      <c r="H158" s="46"/>
      <c r="I158" s="47"/>
      <c r="J158" s="47"/>
      <c r="K158" s="47"/>
    </row>
    <row r="159" spans="1:11" s="43" customFormat="1" ht="168" customHeight="1">
      <c r="A159" s="164" t="s">
        <v>149</v>
      </c>
      <c r="B159" s="164"/>
      <c r="C159" s="164"/>
      <c r="D159" s="164"/>
      <c r="E159" s="164"/>
      <c r="F159" s="164"/>
      <c r="G159" s="164"/>
      <c r="H159" s="46"/>
      <c r="I159" s="47"/>
      <c r="J159" s="47"/>
      <c r="K159" s="47"/>
    </row>
    <row r="160" spans="1:11" s="43" customFormat="1" ht="13.5" customHeight="1">
      <c r="A160" s="165"/>
      <c r="B160" s="47"/>
      <c r="C160" s="47"/>
      <c r="D160" s="47"/>
      <c r="E160" s="47"/>
      <c r="F160" s="47"/>
      <c r="G160" s="47"/>
      <c r="H160" s="46"/>
      <c r="I160" s="47"/>
      <c r="J160" s="47"/>
      <c r="K160" s="47"/>
    </row>
    <row r="161" spans="1:11" s="43" customFormat="1" ht="60.75" customHeight="1">
      <c r="A161" s="164" t="s">
        <v>150</v>
      </c>
      <c r="B161" s="164"/>
      <c r="C161" s="164"/>
      <c r="D161" s="164"/>
      <c r="E161" s="164"/>
      <c r="F161" s="164"/>
      <c r="G161" s="164"/>
      <c r="H161" s="46"/>
      <c r="I161" s="47"/>
      <c r="J161" s="47"/>
      <c r="K161" s="47"/>
    </row>
    <row r="162" spans="1:11" s="43" customFormat="1" ht="13.5" customHeight="1">
      <c r="A162" s="165"/>
      <c r="B162" s="47"/>
      <c r="C162" s="47"/>
      <c r="D162" s="47"/>
      <c r="E162" s="47"/>
      <c r="F162" s="47"/>
      <c r="G162" s="47"/>
      <c r="H162" s="46"/>
      <c r="I162" s="47"/>
      <c r="J162" s="47"/>
      <c r="K162" s="47"/>
    </row>
    <row r="163" spans="1:11" s="43" customFormat="1" ht="15.75" customHeight="1">
      <c r="A163" s="122" t="s">
        <v>151</v>
      </c>
      <c r="B163" s="122"/>
      <c r="C163" s="122"/>
      <c r="D163" s="122"/>
      <c r="E163" s="122"/>
      <c r="F163" s="122"/>
      <c r="G163" s="122"/>
      <c r="H163" s="46"/>
      <c r="I163" s="47"/>
      <c r="J163" s="166"/>
      <c r="K163" s="47"/>
    </row>
    <row r="164" spans="1:11" s="43" customFormat="1" ht="15.75" customHeight="1">
      <c r="A164" s="153"/>
      <c r="B164" s="153"/>
      <c r="C164" s="153"/>
      <c r="D164" s="153"/>
      <c r="E164" s="153"/>
      <c r="F164" s="153"/>
      <c r="G164" s="153"/>
      <c r="H164" s="46"/>
      <c r="I164" s="47"/>
      <c r="J164" s="47"/>
      <c r="K164" s="47"/>
    </row>
    <row r="165" spans="1:11" s="43" customFormat="1" ht="13.5" customHeight="1">
      <c r="A165" s="98" t="s">
        <v>152</v>
      </c>
      <c r="B165" s="98" t="s">
        <v>153</v>
      </c>
      <c r="C165" s="98"/>
      <c r="D165" s="98"/>
      <c r="E165" s="98"/>
      <c r="F165" s="156" t="s">
        <v>82</v>
      </c>
      <c r="G165" s="98" t="s">
        <v>74</v>
      </c>
      <c r="H165" s="46"/>
      <c r="I165" s="47"/>
      <c r="J165" s="47"/>
      <c r="K165" s="47"/>
    </row>
    <row r="166" spans="1:11" s="43" customFormat="1" ht="14.25" customHeight="1">
      <c r="A166" s="90" t="s">
        <v>41</v>
      </c>
      <c r="B166" s="100" t="s">
        <v>154</v>
      </c>
      <c r="C166" s="100"/>
      <c r="D166" s="100"/>
      <c r="E166" s="100"/>
      <c r="F166" s="101">
        <v>0</v>
      </c>
      <c r="G166" s="102">
        <f>G136*F166</f>
        <v>0</v>
      </c>
      <c r="H166" s="46"/>
      <c r="I166" s="47"/>
      <c r="J166" s="47"/>
      <c r="K166" s="47"/>
    </row>
    <row r="167" spans="1:11" s="43" customFormat="1" ht="13.5" customHeight="1">
      <c r="A167" s="63" t="s">
        <v>155</v>
      </c>
      <c r="B167" s="63"/>
      <c r="C167" s="63"/>
      <c r="D167" s="63"/>
      <c r="E167" s="63"/>
      <c r="F167" s="142">
        <v>0</v>
      </c>
      <c r="G167" s="167">
        <f>G166</f>
        <v>0</v>
      </c>
      <c r="H167" s="46"/>
      <c r="I167" s="47"/>
      <c r="J167" s="47"/>
      <c r="K167" s="47"/>
    </row>
    <row r="168" spans="1:11" s="43" customFormat="1" ht="13.5" customHeight="1">
      <c r="A168" s="107" t="s">
        <v>156</v>
      </c>
      <c r="B168" s="107"/>
      <c r="C168" s="107"/>
      <c r="D168" s="107"/>
      <c r="E168" s="107"/>
      <c r="F168" s="107"/>
      <c r="G168" s="107"/>
      <c r="H168" s="46"/>
      <c r="I168" s="47"/>
      <c r="J168" s="47"/>
      <c r="K168" s="47"/>
    </row>
    <row r="169" spans="1:11" s="43" customFormat="1" ht="15.75" customHeight="1">
      <c r="A169" s="107"/>
      <c r="B169" s="107"/>
      <c r="C169" s="107"/>
      <c r="D169" s="107"/>
      <c r="E169" s="107"/>
      <c r="F169" s="107"/>
      <c r="G169" s="107"/>
      <c r="H169" s="46"/>
      <c r="I169" s="47"/>
      <c r="J169" s="47"/>
      <c r="K169" s="47"/>
    </row>
    <row r="170" spans="1:11" s="43" customFormat="1" ht="15.75" customHeight="1">
      <c r="A170" s="168"/>
      <c r="B170" s="54"/>
      <c r="C170" s="54"/>
      <c r="D170" s="54"/>
      <c r="E170" s="54"/>
      <c r="F170" s="169"/>
      <c r="G170" s="170"/>
      <c r="H170" s="46"/>
      <c r="I170" s="47"/>
      <c r="J170" s="47"/>
      <c r="K170" s="47"/>
    </row>
    <row r="171" spans="1:11" s="43" customFormat="1" ht="13.5" customHeight="1">
      <c r="A171" s="69" t="s">
        <v>157</v>
      </c>
      <c r="B171" s="69"/>
      <c r="C171" s="69"/>
      <c r="D171" s="69"/>
      <c r="E171" s="69"/>
      <c r="F171" s="69"/>
      <c r="G171" s="69"/>
      <c r="H171" s="46"/>
      <c r="I171" s="47"/>
      <c r="J171" s="47"/>
      <c r="K171" s="47"/>
    </row>
    <row r="172" spans="1:11" s="43" customFormat="1" ht="14.25" customHeight="1">
      <c r="A172" s="171"/>
      <c r="B172" s="171"/>
      <c r="C172" s="171"/>
      <c r="D172" s="171"/>
      <c r="E172" s="171"/>
      <c r="F172" s="171"/>
      <c r="G172" s="171"/>
      <c r="H172" s="46"/>
      <c r="I172" s="47"/>
      <c r="J172" s="47"/>
      <c r="K172" s="47"/>
    </row>
    <row r="173" spans="1:11" s="43" customFormat="1" ht="14.25" customHeight="1">
      <c r="A173" s="98">
        <v>4</v>
      </c>
      <c r="B173" s="172" t="s">
        <v>158</v>
      </c>
      <c r="C173" s="172"/>
      <c r="D173" s="172"/>
      <c r="E173" s="172"/>
      <c r="F173" s="63"/>
      <c r="G173" s="98" t="s">
        <v>74</v>
      </c>
      <c r="H173" s="46"/>
      <c r="I173" s="47"/>
      <c r="J173" s="47"/>
      <c r="K173" s="47"/>
    </row>
    <row r="174" spans="1:11" s="43" customFormat="1" ht="13.5" customHeight="1">
      <c r="A174" s="90" t="s">
        <v>136</v>
      </c>
      <c r="B174" s="100" t="s">
        <v>137</v>
      </c>
      <c r="C174" s="100"/>
      <c r="D174" s="100"/>
      <c r="E174" s="100"/>
      <c r="F174" s="101">
        <f>F147</f>
        <v>0.1241</v>
      </c>
      <c r="G174" s="173">
        <f>G147</f>
        <v>307.0123494648672</v>
      </c>
      <c r="H174" s="46"/>
      <c r="I174" s="47"/>
      <c r="J174" s="47"/>
      <c r="K174" s="47"/>
    </row>
    <row r="175" spans="1:11" s="43" customFormat="1" ht="13.5" customHeight="1">
      <c r="A175" s="125" t="s">
        <v>152</v>
      </c>
      <c r="B175" s="100" t="s">
        <v>153</v>
      </c>
      <c r="C175" s="100"/>
      <c r="D175" s="100"/>
      <c r="E175" s="100"/>
      <c r="F175" s="103">
        <f>F167</f>
        <v>0</v>
      </c>
      <c r="G175" s="173">
        <f>G167</f>
        <v>0</v>
      </c>
      <c r="H175" s="46"/>
      <c r="I175" s="47"/>
      <c r="J175" s="47"/>
      <c r="K175" s="47"/>
    </row>
    <row r="176" spans="1:11" s="43" customFormat="1" ht="13.5" customHeight="1">
      <c r="A176" s="141"/>
      <c r="B176" s="123" t="s">
        <v>128</v>
      </c>
      <c r="C176" s="123"/>
      <c r="D176" s="123"/>
      <c r="E176" s="123"/>
      <c r="F176" s="142">
        <f>F174</f>
        <v>0.1241</v>
      </c>
      <c r="G176" s="143">
        <f>G174+G175</f>
        <v>307.0123494648672</v>
      </c>
      <c r="H176" s="46"/>
      <c r="I176" s="47"/>
      <c r="J176" s="47"/>
      <c r="K176" s="47"/>
    </row>
    <row r="177" spans="1:11" ht="14.25" customHeight="1">
      <c r="A177" s="47"/>
      <c r="B177" s="47"/>
      <c r="C177" s="47"/>
      <c r="D177" s="47"/>
      <c r="E177" s="47"/>
      <c r="F177" s="47"/>
      <c r="G177" s="47"/>
      <c r="H177" s="46"/>
      <c r="I177" s="47"/>
      <c r="J177" s="47"/>
      <c r="K177" s="47"/>
    </row>
    <row r="178" spans="1:11" s="43" customFormat="1" ht="15.75" customHeight="1">
      <c r="A178" s="95" t="s">
        <v>159</v>
      </c>
      <c r="B178" s="95"/>
      <c r="C178" s="95"/>
      <c r="D178" s="95"/>
      <c r="E178" s="95"/>
      <c r="F178" s="95"/>
      <c r="G178" s="95"/>
      <c r="H178" s="46"/>
      <c r="I178" s="47"/>
      <c r="J178" s="47"/>
      <c r="K178" s="47"/>
    </row>
    <row r="179" spans="1:11" ht="15.75" customHeight="1">
      <c r="A179" s="47"/>
      <c r="B179" s="47"/>
      <c r="C179" s="47"/>
      <c r="D179" s="47"/>
      <c r="E179" s="47"/>
      <c r="F179" s="47"/>
      <c r="G179" s="47"/>
      <c r="H179" s="46"/>
      <c r="I179" s="47"/>
      <c r="J179" s="47"/>
      <c r="K179" s="47"/>
    </row>
    <row r="180" spans="1:11" s="43" customFormat="1" ht="13.5" customHeight="1">
      <c r="A180" s="63">
        <v>5</v>
      </c>
      <c r="B180" s="63" t="s">
        <v>160</v>
      </c>
      <c r="C180" s="63"/>
      <c r="D180" s="63"/>
      <c r="E180" s="63"/>
      <c r="F180" s="63" t="s">
        <v>74</v>
      </c>
      <c r="G180" s="63"/>
      <c r="H180" s="46"/>
      <c r="I180" s="47"/>
      <c r="J180" s="47"/>
      <c r="K180" s="47"/>
    </row>
    <row r="181" spans="1:11" s="43" customFormat="1" ht="13.5" customHeight="1">
      <c r="A181" s="56" t="s">
        <v>41</v>
      </c>
      <c r="B181" s="137" t="s">
        <v>161</v>
      </c>
      <c r="C181" s="137"/>
      <c r="D181" s="137"/>
      <c r="E181" s="137"/>
      <c r="F181" s="158">
        <f>Fardamento!G37</f>
        <v>88.14</v>
      </c>
      <c r="G181" s="158"/>
      <c r="H181" s="46"/>
      <c r="I181" s="47"/>
      <c r="J181" s="47"/>
      <c r="K181" s="47"/>
    </row>
    <row r="182" spans="1:11" s="43" customFormat="1" ht="13.5" customHeight="1">
      <c r="A182" s="56" t="s">
        <v>44</v>
      </c>
      <c r="B182" s="137" t="s">
        <v>162</v>
      </c>
      <c r="C182" s="137"/>
      <c r="D182" s="137"/>
      <c r="E182" s="137"/>
      <c r="F182" s="135">
        <f>'Materiais e Equipamentos'!H85</f>
        <v>398.89000000000004</v>
      </c>
      <c r="G182" s="135"/>
      <c r="H182" s="46"/>
      <c r="I182" s="47"/>
      <c r="J182" s="47"/>
      <c r="K182" s="47"/>
    </row>
    <row r="183" spans="1:11" s="43" customFormat="1" ht="13.5" customHeight="1">
      <c r="A183" s="56" t="s">
        <v>47</v>
      </c>
      <c r="B183" s="137" t="s">
        <v>163</v>
      </c>
      <c r="C183" s="137"/>
      <c r="D183" s="137"/>
      <c r="E183" s="137"/>
      <c r="F183" s="158">
        <v>0</v>
      </c>
      <c r="G183" s="158"/>
      <c r="H183" s="46"/>
      <c r="I183" s="47"/>
      <c r="J183" s="47"/>
      <c r="K183" s="47"/>
    </row>
    <row r="184" spans="1:11" s="43" customFormat="1" ht="13.5" customHeight="1">
      <c r="A184" s="56" t="s">
        <v>50</v>
      </c>
      <c r="B184" s="137" t="s">
        <v>164</v>
      </c>
      <c r="C184" s="137"/>
      <c r="D184" s="137"/>
      <c r="E184" s="137"/>
      <c r="F184" s="174">
        <v>0</v>
      </c>
      <c r="G184" s="174"/>
      <c r="H184" s="46"/>
      <c r="I184" s="47"/>
      <c r="J184" s="47"/>
      <c r="K184" s="47"/>
    </row>
    <row r="185" spans="1:11" s="43" customFormat="1" ht="13.5" customHeight="1">
      <c r="A185" s="175"/>
      <c r="B185" s="63" t="s">
        <v>76</v>
      </c>
      <c r="C185" s="63"/>
      <c r="D185" s="63"/>
      <c r="E185" s="63"/>
      <c r="F185" s="176">
        <f>SUM(F181:F184)</f>
        <v>487.03000000000003</v>
      </c>
      <c r="G185" s="176"/>
      <c r="H185" s="46"/>
      <c r="I185" s="47"/>
      <c r="J185" s="47"/>
      <c r="K185" s="47"/>
    </row>
    <row r="186" spans="1:11" ht="14.25" customHeight="1">
      <c r="A186" s="47"/>
      <c r="B186" s="47"/>
      <c r="C186" s="47"/>
      <c r="D186" s="47"/>
      <c r="E186" s="47"/>
      <c r="F186" s="47"/>
      <c r="G186" s="47"/>
      <c r="H186" s="46"/>
      <c r="I186" s="47"/>
      <c r="J186" s="47"/>
      <c r="K186" s="47"/>
    </row>
    <row r="187" spans="1:11" s="43" customFormat="1" ht="13.5" customHeight="1">
      <c r="A187" s="120" t="s">
        <v>165</v>
      </c>
      <c r="B187" s="120"/>
      <c r="C187" s="120"/>
      <c r="D187" s="120"/>
      <c r="E187" s="120"/>
      <c r="F187" s="120"/>
      <c r="G187" s="120"/>
      <c r="H187" s="46"/>
      <c r="I187" s="47"/>
      <c r="J187" s="47"/>
      <c r="K187" s="47"/>
    </row>
    <row r="188" spans="1:11" s="43" customFormat="1" ht="14.25" customHeight="1">
      <c r="A188" s="84"/>
      <c r="B188" s="47"/>
      <c r="C188" s="47"/>
      <c r="D188" s="47"/>
      <c r="E188" s="47"/>
      <c r="F188" s="47"/>
      <c r="G188" s="47"/>
      <c r="H188" s="46"/>
      <c r="I188" s="47"/>
      <c r="J188" s="47"/>
      <c r="K188" s="47"/>
    </row>
    <row r="189" spans="1:11" s="43" customFormat="1" ht="15.75" customHeight="1">
      <c r="A189" s="177" t="s">
        <v>166</v>
      </c>
      <c r="B189" s="177"/>
      <c r="C189" s="177"/>
      <c r="D189" s="177"/>
      <c r="E189" s="177"/>
      <c r="F189" s="177"/>
      <c r="G189" s="177"/>
      <c r="H189" s="46"/>
      <c r="I189" s="47"/>
      <c r="J189" s="47"/>
      <c r="K189" s="47"/>
    </row>
    <row r="190" spans="1:11" s="43" customFormat="1" ht="15.75" customHeight="1">
      <c r="A190" s="178"/>
      <c r="B190" s="178"/>
      <c r="C190" s="178"/>
      <c r="D190" s="178"/>
      <c r="E190" s="178"/>
      <c r="F190" s="178"/>
      <c r="G190" s="178"/>
      <c r="H190" s="46"/>
      <c r="I190" s="47"/>
      <c r="J190" s="47"/>
      <c r="K190" s="47"/>
    </row>
    <row r="191" spans="1:11" s="43" customFormat="1" ht="13.5" customHeight="1">
      <c r="A191" s="110" t="s">
        <v>167</v>
      </c>
      <c r="B191" s="110"/>
      <c r="C191" s="110"/>
      <c r="D191" s="110"/>
      <c r="E191" s="110"/>
      <c r="F191" s="110"/>
      <c r="G191" s="179">
        <f>F48+F112+G122+G176+F185</f>
        <v>3267.9533040568676</v>
      </c>
      <c r="H191" s="46"/>
      <c r="I191" s="47"/>
      <c r="J191" s="47"/>
      <c r="K191" s="47"/>
    </row>
    <row r="192" spans="1:11" s="43" customFormat="1" ht="14.25" customHeight="1">
      <c r="A192" s="47"/>
      <c r="B192" s="53"/>
      <c r="C192" s="53"/>
      <c r="D192" s="53"/>
      <c r="E192" s="53"/>
      <c r="F192" s="53"/>
      <c r="G192" s="180">
        <f>G191+G194</f>
        <v>3365.9919031785735</v>
      </c>
      <c r="H192" s="46"/>
      <c r="I192" s="47"/>
      <c r="J192" s="47"/>
      <c r="K192" s="47"/>
    </row>
    <row r="193" spans="1:11" s="43" customFormat="1" ht="13.5" customHeight="1">
      <c r="A193" s="93">
        <v>6</v>
      </c>
      <c r="B193" s="181" t="s">
        <v>168</v>
      </c>
      <c r="C193" s="181"/>
      <c r="D193" s="181"/>
      <c r="E193" s="181"/>
      <c r="F193" s="181" t="s">
        <v>82</v>
      </c>
      <c r="G193" s="182" t="s">
        <v>74</v>
      </c>
      <c r="H193" s="46"/>
      <c r="I193" s="47"/>
      <c r="J193" s="47"/>
      <c r="K193" s="47"/>
    </row>
    <row r="194" spans="1:11" s="43" customFormat="1" ht="13.5" customHeight="1">
      <c r="A194" s="183" t="s">
        <v>41</v>
      </c>
      <c r="B194" s="184" t="s">
        <v>169</v>
      </c>
      <c r="C194" s="184"/>
      <c r="D194" s="184"/>
      <c r="E194" s="184"/>
      <c r="F194" s="185">
        <v>0.03</v>
      </c>
      <c r="G194" s="186">
        <f>G191*F194</f>
        <v>98.03859912170603</v>
      </c>
      <c r="H194" s="46"/>
      <c r="I194" s="47"/>
      <c r="J194" s="47"/>
      <c r="K194" s="47"/>
    </row>
    <row r="195" spans="1:11" s="43" customFormat="1" ht="13.5" customHeight="1">
      <c r="A195" s="187" t="s">
        <v>44</v>
      </c>
      <c r="B195" s="78" t="s">
        <v>170</v>
      </c>
      <c r="C195" s="78"/>
      <c r="D195" s="78"/>
      <c r="E195" s="78"/>
      <c r="F195" s="188">
        <v>0.08599</v>
      </c>
      <c r="G195" s="189">
        <f>(G191+G194)*F195</f>
        <v>289.4416437543255</v>
      </c>
      <c r="H195" s="190"/>
      <c r="I195" s="47"/>
      <c r="J195" s="47"/>
      <c r="K195" s="47"/>
    </row>
    <row r="196" spans="1:11" s="43" customFormat="1" ht="13.5" customHeight="1">
      <c r="A196" s="187" t="s">
        <v>47</v>
      </c>
      <c r="B196" s="78" t="s">
        <v>171</v>
      </c>
      <c r="C196" s="78"/>
      <c r="D196" s="78"/>
      <c r="E196" s="78"/>
      <c r="F196" s="188"/>
      <c r="G196" s="189"/>
      <c r="H196" s="46"/>
      <c r="I196" s="46"/>
      <c r="J196" s="47"/>
      <c r="K196" s="47"/>
    </row>
    <row r="197" spans="1:11" s="43" customFormat="1" ht="13.5" customHeight="1">
      <c r="A197" s="187"/>
      <c r="B197" s="78" t="s">
        <v>172</v>
      </c>
      <c r="C197" s="78"/>
      <c r="D197" s="78"/>
      <c r="E197" s="78"/>
      <c r="F197" s="188">
        <v>0.076</v>
      </c>
      <c r="G197" s="189">
        <f aca="true" t="shared" si="2" ref="G197:G199">SUM($G$191,$G$194,$G$195)/0.8575*F197</f>
        <v>323.9801161130033</v>
      </c>
      <c r="H197" s="46"/>
      <c r="I197" s="47"/>
      <c r="J197" s="47"/>
      <c r="K197" s="47"/>
    </row>
    <row r="198" spans="1:11" s="43" customFormat="1" ht="13.5" customHeight="1">
      <c r="A198" s="187"/>
      <c r="B198" s="78" t="s">
        <v>173</v>
      </c>
      <c r="C198" s="78"/>
      <c r="D198" s="78"/>
      <c r="E198" s="78"/>
      <c r="F198" s="188">
        <v>0.0165</v>
      </c>
      <c r="G198" s="189">
        <f t="shared" si="2"/>
        <v>70.33778836663889</v>
      </c>
      <c r="H198" s="46"/>
      <c r="I198" s="47"/>
      <c r="J198" s="47"/>
      <c r="K198" s="47"/>
    </row>
    <row r="199" spans="1:11" s="43" customFormat="1" ht="13.5" customHeight="1">
      <c r="A199" s="187"/>
      <c r="B199" s="78" t="s">
        <v>174</v>
      </c>
      <c r="C199" s="78"/>
      <c r="D199" s="78"/>
      <c r="E199" s="78"/>
      <c r="F199" s="188">
        <v>0.05</v>
      </c>
      <c r="G199" s="189">
        <f t="shared" si="2"/>
        <v>213.14481323223904</v>
      </c>
      <c r="H199" s="46"/>
      <c r="I199" s="47"/>
      <c r="J199" s="47"/>
      <c r="K199" s="47"/>
    </row>
    <row r="200" spans="1:11" s="43" customFormat="1" ht="13.5" customHeight="1">
      <c r="A200" s="191"/>
      <c r="B200" s="192" t="s">
        <v>76</v>
      </c>
      <c r="C200" s="192"/>
      <c r="D200" s="192"/>
      <c r="E200" s="192"/>
      <c r="F200" s="193">
        <f>SUM(F194:F199)</f>
        <v>0.25849</v>
      </c>
      <c r="G200" s="94">
        <f>SUM(G194:G199)</f>
        <v>994.9429605879128</v>
      </c>
      <c r="H200" s="46"/>
      <c r="I200" s="47"/>
      <c r="J200" s="47"/>
      <c r="K200" s="47"/>
    </row>
    <row r="201" spans="1:11" ht="14.25" customHeight="1">
      <c r="A201" s="47"/>
      <c r="B201" s="47"/>
      <c r="C201" s="47"/>
      <c r="D201" s="47"/>
      <c r="E201" s="47"/>
      <c r="F201" s="47"/>
      <c r="G201" s="47"/>
      <c r="H201" s="46"/>
      <c r="I201" s="47"/>
      <c r="J201" s="47"/>
      <c r="K201" s="47"/>
    </row>
    <row r="202" spans="1:11" s="43" customFormat="1" ht="15.75" customHeight="1">
      <c r="A202" s="73" t="s">
        <v>175</v>
      </c>
      <c r="B202" s="73"/>
      <c r="C202" s="73"/>
      <c r="D202" s="73"/>
      <c r="E202" s="73"/>
      <c r="F202" s="73"/>
      <c r="G202" s="73"/>
      <c r="H202" s="46"/>
      <c r="I202" s="47"/>
      <c r="J202" s="47"/>
      <c r="K202" s="47"/>
    </row>
    <row r="203" spans="1:11" s="43" customFormat="1" ht="15.75" customHeight="1">
      <c r="A203" s="73" t="s">
        <v>176</v>
      </c>
      <c r="B203" s="73"/>
      <c r="C203" s="73"/>
      <c r="D203" s="73"/>
      <c r="E203" s="73"/>
      <c r="F203" s="73"/>
      <c r="G203" s="73"/>
      <c r="H203" s="46"/>
      <c r="I203" s="47"/>
      <c r="J203" s="47"/>
      <c r="K203" s="47"/>
    </row>
    <row r="204" spans="1:11" s="43" customFormat="1" ht="15.75" customHeight="1">
      <c r="A204" s="178" t="s">
        <v>177</v>
      </c>
      <c r="B204" s="178"/>
      <c r="C204" s="178"/>
      <c r="D204" s="178"/>
      <c r="E204" s="178"/>
      <c r="F204" s="178"/>
      <c r="G204" s="178"/>
      <c r="H204" s="46"/>
      <c r="I204" s="47"/>
      <c r="J204" s="47"/>
      <c r="K204" s="47"/>
    </row>
    <row r="205" spans="1:11" s="43" customFormat="1" ht="15.75" customHeight="1">
      <c r="A205" s="178" t="s">
        <v>178</v>
      </c>
      <c r="B205" s="178"/>
      <c r="C205" s="178"/>
      <c r="D205" s="178"/>
      <c r="E205" s="178"/>
      <c r="F205" s="178"/>
      <c r="G205" s="178"/>
      <c r="H205" s="46"/>
      <c r="I205" s="47"/>
      <c r="J205" s="47"/>
      <c r="K205" s="47"/>
    </row>
    <row r="206" spans="1:11" s="43" customFormat="1" ht="48.75" customHeight="1">
      <c r="A206" s="194" t="s">
        <v>179</v>
      </c>
      <c r="B206" s="194"/>
      <c r="C206" s="194"/>
      <c r="D206" s="194"/>
      <c r="E206" s="194"/>
      <c r="F206" s="194"/>
      <c r="G206" s="194"/>
      <c r="H206" s="46"/>
      <c r="I206" s="47"/>
      <c r="J206" s="47"/>
      <c r="K206" s="47"/>
    </row>
    <row r="207" spans="1:11" s="43" customFormat="1" ht="56.25" customHeight="1">
      <c r="A207" s="195" t="s">
        <v>180</v>
      </c>
      <c r="B207" s="195"/>
      <c r="C207" s="195"/>
      <c r="D207" s="195"/>
      <c r="E207" s="195"/>
      <c r="F207" s="195"/>
      <c r="G207" s="195"/>
      <c r="H207" s="46"/>
      <c r="I207" s="47"/>
      <c r="J207" s="47"/>
      <c r="K207" s="47"/>
    </row>
    <row r="208" spans="1:11" s="43" customFormat="1" ht="15.75" customHeight="1">
      <c r="A208" s="178"/>
      <c r="B208" s="53"/>
      <c r="C208" s="53"/>
      <c r="D208" s="53"/>
      <c r="E208" s="53"/>
      <c r="F208" s="53"/>
      <c r="G208" s="53"/>
      <c r="H208" s="46"/>
      <c r="I208" s="47"/>
      <c r="J208" s="47"/>
      <c r="K208" s="47"/>
    </row>
    <row r="209" spans="1:11" s="43" customFormat="1" ht="15.75" customHeight="1">
      <c r="A209" s="178"/>
      <c r="B209" s="53"/>
      <c r="C209" s="53"/>
      <c r="D209" s="53"/>
      <c r="E209" s="53"/>
      <c r="F209" s="53"/>
      <c r="G209" s="53"/>
      <c r="H209" s="46"/>
      <c r="I209" s="47"/>
      <c r="J209" s="47"/>
      <c r="K209" s="47"/>
    </row>
    <row r="210" spans="1:11" s="43" customFormat="1" ht="15.75" customHeight="1">
      <c r="A210" s="178"/>
      <c r="B210" s="53"/>
      <c r="C210" s="53"/>
      <c r="D210" s="53"/>
      <c r="E210" s="53"/>
      <c r="F210" s="53"/>
      <c r="G210" s="53"/>
      <c r="H210" s="46"/>
      <c r="I210" s="47"/>
      <c r="J210" s="47"/>
      <c r="K210" s="47"/>
    </row>
    <row r="211" spans="1:11" s="43" customFormat="1" ht="15.75" customHeight="1">
      <c r="A211" s="178"/>
      <c r="B211" s="53"/>
      <c r="C211" s="53"/>
      <c r="D211" s="53"/>
      <c r="E211" s="53"/>
      <c r="F211" s="53"/>
      <c r="G211" s="53"/>
      <c r="H211" s="46"/>
      <c r="I211" s="47"/>
      <c r="J211" s="47"/>
      <c r="K211" s="47"/>
    </row>
    <row r="212" spans="1:11" s="43" customFormat="1" ht="13.5" customHeight="1">
      <c r="A212" s="69" t="s">
        <v>181</v>
      </c>
      <c r="B212" s="69"/>
      <c r="C212" s="69"/>
      <c r="D212" s="69"/>
      <c r="E212" s="69"/>
      <c r="F212" s="69"/>
      <c r="G212" s="69"/>
      <c r="H212" s="46"/>
      <c r="I212" s="47"/>
      <c r="J212" s="47"/>
      <c r="K212" s="47"/>
    </row>
    <row r="213" spans="1:11" s="43" customFormat="1" ht="14.25" customHeight="1">
      <c r="A213" s="75"/>
      <c r="B213" s="75"/>
      <c r="C213" s="75"/>
      <c r="D213" s="75"/>
      <c r="E213" s="75"/>
      <c r="F213" s="75"/>
      <c r="G213" s="75"/>
      <c r="H213" s="46"/>
      <c r="I213" s="47"/>
      <c r="J213" s="47"/>
      <c r="K213" s="47"/>
    </row>
    <row r="214" spans="1:11" s="43" customFormat="1" ht="24.75" customHeight="1">
      <c r="A214" s="196"/>
      <c r="B214" s="134" t="s">
        <v>182</v>
      </c>
      <c r="C214" s="134"/>
      <c r="D214" s="134"/>
      <c r="E214" s="134"/>
      <c r="F214" s="134" t="s">
        <v>183</v>
      </c>
      <c r="G214" s="134"/>
      <c r="H214" s="46"/>
      <c r="I214" s="47"/>
      <c r="J214" s="47"/>
      <c r="K214" s="47"/>
    </row>
    <row r="215" spans="1:11" s="43" customFormat="1" ht="18.75" customHeight="1">
      <c r="A215" s="77" t="s">
        <v>41</v>
      </c>
      <c r="B215" s="78" t="s">
        <v>184</v>
      </c>
      <c r="C215" s="78"/>
      <c r="D215" s="78"/>
      <c r="E215" s="78"/>
      <c r="F215" s="81">
        <f>F48</f>
        <v>1236.43</v>
      </c>
      <c r="G215" s="81"/>
      <c r="H215" s="46"/>
      <c r="I215" s="47"/>
      <c r="J215" s="47"/>
      <c r="K215" s="47"/>
    </row>
    <row r="216" spans="1:11" s="43" customFormat="1" ht="24" customHeight="1">
      <c r="A216" s="77" t="s">
        <v>44</v>
      </c>
      <c r="B216" s="78" t="s">
        <v>185</v>
      </c>
      <c r="C216" s="78"/>
      <c r="D216" s="78"/>
      <c r="E216" s="78"/>
      <c r="F216" s="81">
        <f>F112</f>
        <v>1149.6014450559999</v>
      </c>
      <c r="G216" s="81"/>
      <c r="H216" s="46"/>
      <c r="I216" s="47"/>
      <c r="J216" s="47"/>
      <c r="K216" s="47"/>
    </row>
    <row r="217" spans="1:11" s="43" customFormat="1" ht="13.5" customHeight="1">
      <c r="A217" s="77" t="s">
        <v>47</v>
      </c>
      <c r="B217" s="78" t="s">
        <v>186</v>
      </c>
      <c r="C217" s="78"/>
      <c r="D217" s="78"/>
      <c r="E217" s="78"/>
      <c r="F217" s="81">
        <f>G122</f>
        <v>87.879509536</v>
      </c>
      <c r="G217" s="81"/>
      <c r="H217" s="46"/>
      <c r="I217" s="47"/>
      <c r="J217" s="47"/>
      <c r="K217" s="47"/>
    </row>
    <row r="218" spans="1:11" s="43" customFormat="1" ht="24" customHeight="1">
      <c r="A218" s="77" t="s">
        <v>50</v>
      </c>
      <c r="B218" s="78" t="s">
        <v>187</v>
      </c>
      <c r="C218" s="78"/>
      <c r="D218" s="78"/>
      <c r="E218" s="78"/>
      <c r="F218" s="81">
        <f>G176</f>
        <v>307.0123494648672</v>
      </c>
      <c r="G218" s="81"/>
      <c r="H218" s="46"/>
      <c r="I218" s="47"/>
      <c r="J218" s="47"/>
      <c r="K218" s="47"/>
    </row>
    <row r="219" spans="1:11" s="43" customFormat="1" ht="13.5" customHeight="1">
      <c r="A219" s="77" t="s">
        <v>97</v>
      </c>
      <c r="B219" s="78" t="s">
        <v>188</v>
      </c>
      <c r="C219" s="78"/>
      <c r="D219" s="78"/>
      <c r="E219" s="78"/>
      <c r="F219" s="81">
        <f>F185</f>
        <v>487.03000000000003</v>
      </c>
      <c r="G219" s="81"/>
      <c r="H219" s="46"/>
      <c r="I219" s="47"/>
      <c r="J219" s="47"/>
      <c r="K219" s="47"/>
    </row>
    <row r="220" spans="1:11" s="43" customFormat="1" ht="13.5" customHeight="1">
      <c r="A220" s="197" t="s">
        <v>189</v>
      </c>
      <c r="B220" s="197"/>
      <c r="C220" s="197"/>
      <c r="D220" s="197"/>
      <c r="E220" s="197"/>
      <c r="F220" s="154">
        <f>F215+F216+F217+F218+F219</f>
        <v>3267.9533040568676</v>
      </c>
      <c r="G220" s="154"/>
      <c r="H220" s="46"/>
      <c r="I220" s="47"/>
      <c r="J220" s="47"/>
      <c r="K220" s="47"/>
    </row>
    <row r="221" spans="1:11" s="43" customFormat="1" ht="13.5" customHeight="1">
      <c r="A221" s="77" t="s">
        <v>99</v>
      </c>
      <c r="B221" s="78" t="s">
        <v>190</v>
      </c>
      <c r="C221" s="78"/>
      <c r="D221" s="78"/>
      <c r="E221" s="78"/>
      <c r="F221" s="81">
        <f>G200</f>
        <v>994.9429605879128</v>
      </c>
      <c r="G221" s="81"/>
      <c r="H221" s="46"/>
      <c r="I221" s="47"/>
      <c r="J221" s="47"/>
      <c r="K221" s="47"/>
    </row>
    <row r="222" spans="1:11" s="43" customFormat="1" ht="13.5" customHeight="1">
      <c r="A222" s="64" t="s">
        <v>191</v>
      </c>
      <c r="B222" s="64"/>
      <c r="C222" s="64"/>
      <c r="D222" s="64"/>
      <c r="E222" s="64"/>
      <c r="F222" s="198">
        <f>F220+F221</f>
        <v>4262.896264644781</v>
      </c>
      <c r="G222" s="198"/>
      <c r="H222" s="199"/>
      <c r="I222" s="47"/>
      <c r="J222" s="47"/>
      <c r="K222" s="47"/>
    </row>
    <row r="223" spans="1:11" s="43" customFormat="1" ht="14.25" customHeight="1">
      <c r="A223" s="200"/>
      <c r="B223" s="200"/>
      <c r="C223" s="200"/>
      <c r="D223" s="200"/>
      <c r="E223" s="200"/>
      <c r="F223" s="200"/>
      <c r="G223" s="200"/>
      <c r="H223" s="46"/>
      <c r="I223" s="47"/>
      <c r="J223" s="47"/>
      <c r="K223" s="47"/>
    </row>
    <row r="224" spans="1:11" s="43" customFormat="1" ht="13.5" customHeight="1">
      <c r="A224" s="69" t="s">
        <v>192</v>
      </c>
      <c r="B224" s="69"/>
      <c r="C224" s="69"/>
      <c r="D224" s="69"/>
      <c r="E224" s="69"/>
      <c r="F224" s="69"/>
      <c r="G224" s="69"/>
      <c r="H224" s="46"/>
      <c r="I224" s="47"/>
      <c r="J224" s="47"/>
      <c r="K224" s="47"/>
    </row>
    <row r="225" spans="1:11" ht="14.25" customHeight="1">
      <c r="A225" s="47"/>
      <c r="B225" s="47"/>
      <c r="C225" s="47"/>
      <c r="D225" s="47"/>
      <c r="E225" s="47"/>
      <c r="F225" s="47"/>
      <c r="G225" s="47"/>
      <c r="H225" s="46"/>
      <c r="I225" s="47"/>
      <c r="J225" s="47"/>
      <c r="K225" s="47"/>
    </row>
    <row r="226" spans="1:11" s="43" customFormat="1" ht="45" customHeight="1">
      <c r="A226" s="63" t="s">
        <v>193</v>
      </c>
      <c r="B226" s="63"/>
      <c r="C226" s="63" t="s">
        <v>194</v>
      </c>
      <c r="D226" s="63" t="s">
        <v>195</v>
      </c>
      <c r="E226" s="63" t="s">
        <v>196</v>
      </c>
      <c r="F226" s="63" t="s">
        <v>197</v>
      </c>
      <c r="G226" s="63" t="s">
        <v>198</v>
      </c>
      <c r="H226" s="46"/>
      <c r="I226" s="47"/>
      <c r="J226" s="47"/>
      <c r="K226" s="47"/>
    </row>
    <row r="227" spans="1:11" s="43" customFormat="1" ht="24.75" customHeight="1">
      <c r="A227" s="56" t="s">
        <v>199</v>
      </c>
      <c r="B227" s="201">
        <f>F35</f>
        <v>0</v>
      </c>
      <c r="C227" s="202">
        <f>F222</f>
        <v>4262.896264644781</v>
      </c>
      <c r="D227" s="56">
        <v>1</v>
      </c>
      <c r="E227" s="202">
        <f>C227*D227</f>
        <v>4262.896264644781</v>
      </c>
      <c r="F227" s="203">
        <v>2</v>
      </c>
      <c r="G227" s="158">
        <f>E227*F227</f>
        <v>8525.792529289562</v>
      </c>
      <c r="H227" s="46"/>
      <c r="I227" s="47"/>
      <c r="J227" s="47"/>
      <c r="K227" s="47"/>
    </row>
    <row r="228" spans="1:11" s="43" customFormat="1" ht="13.5" customHeight="1">
      <c r="A228" s="63" t="s">
        <v>200</v>
      </c>
      <c r="B228" s="63"/>
      <c r="C228" s="63"/>
      <c r="D228" s="63"/>
      <c r="E228" s="63"/>
      <c r="F228" s="63"/>
      <c r="G228" s="204">
        <f>G227</f>
        <v>8525.792529289562</v>
      </c>
      <c r="H228" s="46"/>
      <c r="I228" s="47"/>
      <c r="J228" s="47"/>
      <c r="K228" s="47"/>
    </row>
    <row r="229" spans="1:11" ht="14.25" customHeight="1">
      <c r="A229" s="47"/>
      <c r="B229" s="47"/>
      <c r="C229" s="47"/>
      <c r="D229" s="47"/>
      <c r="E229" s="47"/>
      <c r="F229" s="47"/>
      <c r="G229" s="47"/>
      <c r="H229" s="46"/>
      <c r="I229" s="47"/>
      <c r="J229" s="47"/>
      <c r="K229" s="47"/>
    </row>
    <row r="230" spans="1:11" s="43" customFormat="1" ht="15.75" customHeight="1">
      <c r="A230" s="95" t="s">
        <v>201</v>
      </c>
      <c r="B230" s="95"/>
      <c r="C230" s="95"/>
      <c r="D230" s="95"/>
      <c r="E230" s="95"/>
      <c r="F230" s="95"/>
      <c r="G230" s="95"/>
      <c r="H230" s="46"/>
      <c r="I230" s="47"/>
      <c r="J230" s="47"/>
      <c r="K230" s="47"/>
    </row>
    <row r="231" spans="1:11" ht="15.75" customHeight="1">
      <c r="A231" s="47"/>
      <c r="B231" s="47"/>
      <c r="C231" s="47"/>
      <c r="D231" s="47"/>
      <c r="E231" s="47"/>
      <c r="F231" s="47"/>
      <c r="G231" s="47"/>
      <c r="H231" s="46"/>
      <c r="I231" s="47"/>
      <c r="J231" s="47"/>
      <c r="K231" s="47"/>
    </row>
    <row r="232" spans="1:11" s="43" customFormat="1" ht="13.5" customHeight="1">
      <c r="A232" s="175"/>
      <c r="B232" s="63" t="s">
        <v>202</v>
      </c>
      <c r="C232" s="63"/>
      <c r="D232" s="63"/>
      <c r="E232" s="63"/>
      <c r="F232" s="63"/>
      <c r="G232" s="63"/>
      <c r="H232" s="46"/>
      <c r="I232" s="47"/>
      <c r="J232" s="47"/>
      <c r="K232" s="47"/>
    </row>
    <row r="233" spans="1:11" s="43" customFormat="1" ht="13.5" customHeight="1">
      <c r="A233" s="175"/>
      <c r="B233" s="205" t="s">
        <v>203</v>
      </c>
      <c r="C233" s="205"/>
      <c r="D233" s="205"/>
      <c r="E233" s="205"/>
      <c r="F233" s="63" t="s">
        <v>204</v>
      </c>
      <c r="G233" s="63"/>
      <c r="H233" s="46"/>
      <c r="I233" s="47"/>
      <c r="J233" s="47"/>
      <c r="K233" s="47"/>
    </row>
    <row r="234" spans="1:11" s="43" customFormat="1" ht="14.25" customHeight="1">
      <c r="A234" s="99" t="s">
        <v>41</v>
      </c>
      <c r="B234" s="206" t="s">
        <v>205</v>
      </c>
      <c r="C234" s="206"/>
      <c r="D234" s="206"/>
      <c r="E234" s="206"/>
      <c r="F234" s="207">
        <f>E227</f>
        <v>4262.896264644781</v>
      </c>
      <c r="G234" s="207"/>
      <c r="H234" s="46"/>
      <c r="I234" s="47"/>
      <c r="J234" s="47"/>
      <c r="K234" s="47"/>
    </row>
    <row r="235" spans="1:11" s="43" customFormat="1" ht="36" customHeight="1">
      <c r="A235" s="56" t="s">
        <v>44</v>
      </c>
      <c r="B235" s="206" t="s">
        <v>206</v>
      </c>
      <c r="C235" s="206"/>
      <c r="D235" s="206"/>
      <c r="E235" s="206"/>
      <c r="F235" s="207">
        <f>G228</f>
        <v>8525.792529289562</v>
      </c>
      <c r="G235" s="207"/>
      <c r="H235" s="46"/>
      <c r="I235" s="47"/>
      <c r="J235" s="47"/>
      <c r="K235" s="47"/>
    </row>
    <row r="236" spans="1:11" s="43" customFormat="1" ht="43.5" customHeight="1">
      <c r="A236" s="56" t="s">
        <v>47</v>
      </c>
      <c r="B236" s="78" t="s">
        <v>207</v>
      </c>
      <c r="C236" s="78"/>
      <c r="D236" s="78"/>
      <c r="E236" s="78"/>
      <c r="F236" s="208">
        <f>F235*12</f>
        <v>102309.51035147475</v>
      </c>
      <c r="G236" s="208"/>
      <c r="H236" s="46"/>
      <c r="I236" s="47"/>
      <c r="J236" s="47"/>
      <c r="K236" s="47"/>
    </row>
    <row r="237" spans="1:11" ht="14.25" customHeight="1">
      <c r="A237" s="47"/>
      <c r="B237" s="47"/>
      <c r="C237" s="47"/>
      <c r="D237" s="47"/>
      <c r="E237" s="47"/>
      <c r="F237" s="47"/>
      <c r="G237" s="47"/>
      <c r="H237" s="46"/>
      <c r="I237" s="47"/>
      <c r="J237" s="47"/>
      <c r="K237" s="47"/>
    </row>
    <row r="238" spans="1:11" s="43" customFormat="1" ht="15.75" customHeight="1">
      <c r="A238" s="209" t="s">
        <v>208</v>
      </c>
      <c r="B238" s="209"/>
      <c r="C238" s="209"/>
      <c r="D238" s="209"/>
      <c r="E238" s="209"/>
      <c r="F238" s="209"/>
      <c r="G238" s="209"/>
      <c r="H238" s="46"/>
      <c r="I238" s="47"/>
      <c r="J238" s="47"/>
      <c r="K238" s="47"/>
    </row>
    <row r="239" spans="8:11" ht="15.75" customHeight="1">
      <c r="H239" s="46"/>
      <c r="I239" s="47"/>
      <c r="J239" s="47"/>
      <c r="K239" s="47"/>
    </row>
    <row r="241" spans="1:7" ht="90.75" customHeight="1">
      <c r="A241" s="210" t="s">
        <v>209</v>
      </c>
      <c r="B241" s="210"/>
      <c r="C241" s="210"/>
      <c r="D241" s="210"/>
      <c r="E241" s="210"/>
      <c r="F241" s="210"/>
      <c r="G241" s="210"/>
    </row>
  </sheetData>
  <sheetProtection selectLockedCells="1" selectUnlockedCells="1"/>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B185:E185"/>
    <mergeCell ref="F185:G185"/>
    <mergeCell ref="A187:G187"/>
    <mergeCell ref="A189:G189"/>
    <mergeCell ref="A191:F191"/>
    <mergeCell ref="B193:E193"/>
    <mergeCell ref="B194:E194"/>
    <mergeCell ref="B195:E195"/>
    <mergeCell ref="B196:E196"/>
    <mergeCell ref="B197:E197"/>
    <mergeCell ref="B198:E198"/>
    <mergeCell ref="B199:E199"/>
    <mergeCell ref="B200:E200"/>
    <mergeCell ref="A202:G202"/>
    <mergeCell ref="A203:G203"/>
    <mergeCell ref="A206:G206"/>
    <mergeCell ref="A207:G207"/>
    <mergeCell ref="A212:G212"/>
    <mergeCell ref="B214:E214"/>
    <mergeCell ref="F214:G214"/>
    <mergeCell ref="B215:E215"/>
    <mergeCell ref="F215:G215"/>
    <mergeCell ref="B216:E216"/>
    <mergeCell ref="F216:G216"/>
    <mergeCell ref="B217:E217"/>
    <mergeCell ref="F217:G217"/>
    <mergeCell ref="B218:E218"/>
    <mergeCell ref="F218:G218"/>
    <mergeCell ref="B219:E219"/>
    <mergeCell ref="F219:G219"/>
    <mergeCell ref="A220:E220"/>
    <mergeCell ref="F220:G220"/>
    <mergeCell ref="B221:E221"/>
    <mergeCell ref="F221:G221"/>
    <mergeCell ref="A222:E222"/>
    <mergeCell ref="F222:G222"/>
    <mergeCell ref="A224:G224"/>
    <mergeCell ref="A226:B226"/>
    <mergeCell ref="A228:F228"/>
    <mergeCell ref="A230:G230"/>
    <mergeCell ref="B232:G232"/>
    <mergeCell ref="B233:E233"/>
    <mergeCell ref="F233:G233"/>
    <mergeCell ref="B234:E234"/>
    <mergeCell ref="F234:G234"/>
    <mergeCell ref="B235:E235"/>
    <mergeCell ref="F235:G235"/>
    <mergeCell ref="B236:E236"/>
    <mergeCell ref="F236:G236"/>
    <mergeCell ref="A238:G238"/>
    <mergeCell ref="A241:G241"/>
  </mergeCells>
  <printOptions/>
  <pageMargins left="0.7875" right="0.7875" top="1.0527777777777778" bottom="1.0527777777777778" header="0.7875" footer="0.7875"/>
  <pageSetup horizontalDpi="300" verticalDpi="300" orientation="portrait" paperSize="9" scale="79"/>
  <headerFooter alignWithMargins="0">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dimension ref="A1:BL241"/>
  <sheetViews>
    <sheetView view="pageBreakPreview" zoomScaleNormal="65" zoomScaleSheetLayoutView="100" workbookViewId="0" topLeftCell="A13">
      <selection activeCell="A1" sqref="A1"/>
    </sheetView>
  </sheetViews>
  <sheetFormatPr defaultColWidth="9.00390625" defaultRowHeight="15.75" customHeight="1"/>
  <cols>
    <col min="1" max="1" width="11.125" style="43" customWidth="1"/>
    <col min="2" max="2" width="12.25390625" style="43" customWidth="1"/>
    <col min="3" max="3" width="15.125" style="43" customWidth="1"/>
    <col min="4" max="4" width="13.625" style="43" customWidth="1"/>
    <col min="5" max="5" width="18.50390625" style="43" customWidth="1"/>
    <col min="6" max="6" width="20.875" style="43" customWidth="1"/>
    <col min="7" max="7" width="16.00390625" style="43" customWidth="1"/>
    <col min="8" max="8" width="10.25390625" style="44" customWidth="1"/>
    <col min="9" max="9" width="15.25390625" style="43" customWidth="1"/>
    <col min="10" max="10" width="12.75390625" style="43" customWidth="1"/>
    <col min="11" max="64" width="10.25390625" style="43" customWidth="1"/>
    <col min="65" max="16384" width="9.75390625" style="0" customWidth="1"/>
  </cols>
  <sheetData>
    <row r="1" spans="1:11" ht="15.75" customHeight="1">
      <c r="A1" s="45" t="s">
        <v>35</v>
      </c>
      <c r="B1" s="45"/>
      <c r="C1" s="45"/>
      <c r="D1" s="45"/>
      <c r="E1" s="45"/>
      <c r="F1" s="45"/>
      <c r="G1" s="45"/>
      <c r="H1" s="46"/>
      <c r="I1" s="47"/>
      <c r="J1" s="47"/>
      <c r="K1" s="47"/>
    </row>
    <row r="2" spans="1:11" ht="15.75" customHeight="1">
      <c r="A2" s="45"/>
      <c r="B2" s="45"/>
      <c r="C2" s="45"/>
      <c r="D2" s="45"/>
      <c r="E2" s="45"/>
      <c r="F2" s="45"/>
      <c r="G2" s="45"/>
      <c r="H2" s="46"/>
      <c r="I2" s="47"/>
      <c r="J2" s="47"/>
      <c r="K2" s="47"/>
    </row>
    <row r="3" spans="1:11" ht="15.75" customHeight="1">
      <c r="A3" s="48"/>
      <c r="B3" s="48"/>
      <c r="C3" s="48"/>
      <c r="D3" s="48"/>
      <c r="E3" s="48"/>
      <c r="F3" s="48"/>
      <c r="G3" s="48"/>
      <c r="H3" s="46"/>
      <c r="I3" s="47"/>
      <c r="J3" s="47"/>
      <c r="K3" s="47"/>
    </row>
    <row r="4" spans="1:11" ht="15.75" customHeight="1">
      <c r="A4" s="45" t="s">
        <v>36</v>
      </c>
      <c r="B4" s="45"/>
      <c r="C4" s="45"/>
      <c r="D4" s="45"/>
      <c r="E4" s="45"/>
      <c r="F4" s="45"/>
      <c r="G4" s="45"/>
      <c r="H4" s="46"/>
      <c r="I4" s="47"/>
      <c r="J4" s="47"/>
      <c r="K4" s="47"/>
    </row>
    <row r="5" spans="1:11" ht="15.75" customHeight="1">
      <c r="A5" s="49"/>
      <c r="B5" s="49"/>
      <c r="C5" s="49"/>
      <c r="D5" s="49"/>
      <c r="E5" s="49"/>
      <c r="F5" s="49"/>
      <c r="G5" s="49"/>
      <c r="H5" s="46"/>
      <c r="I5" s="47"/>
      <c r="J5" s="47"/>
      <c r="K5" s="47"/>
    </row>
    <row r="6" spans="1:11" ht="13.5" customHeight="1">
      <c r="A6" s="50" t="s">
        <v>37</v>
      </c>
      <c r="B6" s="50"/>
      <c r="C6" s="50"/>
      <c r="D6" s="50"/>
      <c r="E6" s="50"/>
      <c r="F6" s="50"/>
      <c r="G6" s="50"/>
      <c r="H6" s="46"/>
      <c r="I6" s="47"/>
      <c r="J6" s="47"/>
      <c r="K6" s="47"/>
    </row>
    <row r="7" spans="1:11" ht="13.5" customHeight="1">
      <c r="A7" s="51" t="s">
        <v>38</v>
      </c>
      <c r="B7" s="51"/>
      <c r="C7" s="51"/>
      <c r="D7" s="51"/>
      <c r="E7" s="51"/>
      <c r="F7" s="51"/>
      <c r="G7" s="51"/>
      <c r="H7" s="46"/>
      <c r="I7" s="47"/>
      <c r="J7" s="47"/>
      <c r="K7" s="47"/>
    </row>
    <row r="8" spans="1:11" ht="13.5" customHeight="1">
      <c r="A8" s="52" t="s">
        <v>39</v>
      </c>
      <c r="B8" s="52"/>
      <c r="C8" s="52"/>
      <c r="D8" s="52"/>
      <c r="E8" s="52"/>
      <c r="F8" s="53"/>
      <c r="G8" s="53"/>
      <c r="H8" s="46"/>
      <c r="I8" s="47"/>
      <c r="J8" s="47"/>
      <c r="K8" s="47"/>
    </row>
    <row r="9" spans="1:11" ht="15.75" customHeight="1">
      <c r="A9" s="54"/>
      <c r="B9" s="54"/>
      <c r="C9" s="54"/>
      <c r="D9" s="54"/>
      <c r="E9" s="54"/>
      <c r="F9" s="53"/>
      <c r="G9" s="53"/>
      <c r="H9" s="46"/>
      <c r="I9" s="47"/>
      <c r="J9" s="47"/>
      <c r="K9" s="47"/>
    </row>
    <row r="10" spans="1:11" ht="15.75" customHeight="1">
      <c r="A10" s="45" t="s">
        <v>40</v>
      </c>
      <c r="B10" s="45"/>
      <c r="C10" s="45"/>
      <c r="D10" s="45"/>
      <c r="E10" s="45"/>
      <c r="F10" s="45"/>
      <c r="G10" s="45"/>
      <c r="H10" s="46"/>
      <c r="I10" s="47"/>
      <c r="J10" s="47"/>
      <c r="K10" s="47"/>
    </row>
    <row r="11" spans="1:11" ht="15.75" customHeight="1">
      <c r="A11" s="55"/>
      <c r="B11" s="55"/>
      <c r="C11" s="55"/>
      <c r="D11" s="55"/>
      <c r="E11" s="55"/>
      <c r="F11" s="55"/>
      <c r="G11" s="55"/>
      <c r="H11" s="46"/>
      <c r="I11" s="47"/>
      <c r="J11" s="47"/>
      <c r="K11" s="47"/>
    </row>
    <row r="12" spans="1:11" ht="25.5" customHeight="1">
      <c r="A12" s="56" t="s">
        <v>41</v>
      </c>
      <c r="B12" s="57" t="s">
        <v>42</v>
      </c>
      <c r="C12" s="57"/>
      <c r="D12" s="57"/>
      <c r="E12" s="57"/>
      <c r="F12" s="58" t="s">
        <v>43</v>
      </c>
      <c r="G12" s="58"/>
      <c r="H12" s="46"/>
      <c r="I12" s="47"/>
      <c r="J12" s="47"/>
      <c r="K12" s="47"/>
    </row>
    <row r="13" spans="1:11" ht="15.75" customHeight="1">
      <c r="A13" s="56" t="s">
        <v>44</v>
      </c>
      <c r="B13" s="57" t="s">
        <v>45</v>
      </c>
      <c r="C13" s="57"/>
      <c r="D13" s="57"/>
      <c r="E13" s="57"/>
      <c r="F13" s="59" t="s">
        <v>46</v>
      </c>
      <c r="G13" s="59"/>
      <c r="H13" s="46"/>
      <c r="I13" s="47"/>
      <c r="J13" s="47"/>
      <c r="K13" s="47"/>
    </row>
    <row r="14" spans="1:11" ht="27.75" customHeight="1">
      <c r="A14" s="56" t="s">
        <v>47</v>
      </c>
      <c r="B14" s="57" t="s">
        <v>48</v>
      </c>
      <c r="C14" s="57"/>
      <c r="D14" s="57"/>
      <c r="E14" s="57"/>
      <c r="F14" s="60" t="s">
        <v>49</v>
      </c>
      <c r="G14" s="60"/>
      <c r="H14" s="46"/>
      <c r="I14" s="47"/>
      <c r="J14" s="47"/>
      <c r="K14" s="47"/>
    </row>
    <row r="15" spans="1:11" ht="13.5" customHeight="1">
      <c r="A15" s="56" t="s">
        <v>50</v>
      </c>
      <c r="B15" s="61" t="s">
        <v>51</v>
      </c>
      <c r="C15" s="61"/>
      <c r="D15" s="61"/>
      <c r="E15" s="61"/>
      <c r="F15" s="62">
        <v>12</v>
      </c>
      <c r="G15" s="62"/>
      <c r="H15" s="46"/>
      <c r="I15" s="47"/>
      <c r="J15" s="47"/>
      <c r="K15" s="47"/>
    </row>
    <row r="16" spans="1:11" ht="15.75" customHeight="1">
      <c r="A16" s="45" t="s">
        <v>52</v>
      </c>
      <c r="B16" s="45"/>
      <c r="C16" s="45"/>
      <c r="D16" s="45"/>
      <c r="E16" s="45"/>
      <c r="F16" s="45"/>
      <c r="G16" s="45"/>
      <c r="H16" s="46"/>
      <c r="I16" s="47"/>
      <c r="J16" s="47"/>
      <c r="K16" s="47"/>
    </row>
    <row r="17" spans="1:11" ht="15.75" customHeight="1">
      <c r="A17" s="45"/>
      <c r="B17" s="45"/>
      <c r="C17" s="45"/>
      <c r="D17" s="45"/>
      <c r="E17" s="45"/>
      <c r="F17" s="45"/>
      <c r="G17" s="45"/>
      <c r="H17" s="46"/>
      <c r="I17" s="47"/>
      <c r="J17" s="47"/>
      <c r="K17" s="47"/>
    </row>
    <row r="18" spans="1:11" ht="15.75" customHeight="1">
      <c r="A18" s="45"/>
      <c r="B18" s="45"/>
      <c r="C18" s="45"/>
      <c r="D18" s="45"/>
      <c r="E18" s="45"/>
      <c r="F18" s="45"/>
      <c r="G18" s="45"/>
      <c r="H18" s="46"/>
      <c r="I18" s="47"/>
      <c r="J18" s="47"/>
      <c r="K18" s="47"/>
    </row>
    <row r="19" spans="1:11" ht="25.5" customHeight="1">
      <c r="A19" s="63" t="s">
        <v>53</v>
      </c>
      <c r="B19" s="64" t="s">
        <v>54</v>
      </c>
      <c r="C19" s="64"/>
      <c r="D19" s="64"/>
      <c r="E19" s="64"/>
      <c r="F19" s="64" t="s">
        <v>55</v>
      </c>
      <c r="G19" s="64"/>
      <c r="H19" s="46"/>
      <c r="I19" s="47"/>
      <c r="J19" s="47"/>
      <c r="K19" s="47"/>
    </row>
    <row r="20" spans="1:11" ht="24.75" customHeight="1">
      <c r="A20" s="56" t="s">
        <v>56</v>
      </c>
      <c r="B20" s="65" t="s">
        <v>212</v>
      </c>
      <c r="C20" s="65"/>
      <c r="D20" s="65"/>
      <c r="E20" s="65"/>
      <c r="F20" s="65" t="s">
        <v>213</v>
      </c>
      <c r="G20" s="65"/>
      <c r="H20" s="46"/>
      <c r="I20" s="47"/>
      <c r="J20" s="47"/>
      <c r="K20" s="47"/>
    </row>
    <row r="21" spans="1:11" ht="15.75" customHeight="1">
      <c r="A21" s="66"/>
      <c r="B21" s="66"/>
      <c r="C21" s="66"/>
      <c r="D21" s="66"/>
      <c r="E21" s="66"/>
      <c r="F21" s="66"/>
      <c r="G21" s="66"/>
      <c r="H21" s="46"/>
      <c r="I21" s="47"/>
      <c r="J21" s="47"/>
      <c r="K21" s="47"/>
    </row>
    <row r="22" spans="1:11" ht="13.5" customHeight="1">
      <c r="A22" s="67" t="s">
        <v>59</v>
      </c>
      <c r="B22" s="67"/>
      <c r="C22" s="67"/>
      <c r="D22" s="67"/>
      <c r="E22" s="67"/>
      <c r="F22" s="67"/>
      <c r="G22" s="67"/>
      <c r="H22" s="46"/>
      <c r="I22" s="47"/>
      <c r="J22" s="47"/>
      <c r="K22" s="47"/>
    </row>
    <row r="23" spans="1:11" ht="15.75" customHeight="1">
      <c r="A23" s="67"/>
      <c r="B23" s="67"/>
      <c r="C23" s="67"/>
      <c r="D23" s="67"/>
      <c r="E23" s="67"/>
      <c r="F23" s="67"/>
      <c r="G23" s="67"/>
      <c r="H23" s="46"/>
      <c r="I23" s="47"/>
      <c r="J23" s="47"/>
      <c r="K23" s="47"/>
    </row>
    <row r="24" spans="1:11" ht="14.25" customHeight="1">
      <c r="A24" s="67" t="s">
        <v>60</v>
      </c>
      <c r="B24" s="67"/>
      <c r="C24" s="67"/>
      <c r="D24" s="67"/>
      <c r="E24" s="67"/>
      <c r="F24" s="67"/>
      <c r="G24" s="67"/>
      <c r="H24" s="46"/>
      <c r="I24" s="47"/>
      <c r="J24" s="47"/>
      <c r="K24" s="47"/>
    </row>
    <row r="25" spans="1:11" ht="15.75" customHeight="1">
      <c r="A25" s="67"/>
      <c r="B25" s="67"/>
      <c r="C25" s="67"/>
      <c r="D25" s="67"/>
      <c r="E25" s="67"/>
      <c r="F25" s="67"/>
      <c r="G25" s="67"/>
      <c r="H25" s="46"/>
      <c r="I25" s="47"/>
      <c r="J25" s="47"/>
      <c r="K25" s="47"/>
    </row>
    <row r="26" spans="1:11" ht="15.75" customHeight="1">
      <c r="A26" s="68"/>
      <c r="B26" s="68"/>
      <c r="C26" s="68"/>
      <c r="D26" s="68"/>
      <c r="E26" s="68"/>
      <c r="F26" s="68"/>
      <c r="G26" s="68"/>
      <c r="H26" s="46"/>
      <c r="I26" s="47"/>
      <c r="J26" s="47"/>
      <c r="K26" s="47"/>
    </row>
    <row r="27" spans="1:11" ht="15.75" customHeight="1">
      <c r="A27" s="68"/>
      <c r="B27" s="68"/>
      <c r="C27" s="68"/>
      <c r="D27" s="68"/>
      <c r="E27" s="68"/>
      <c r="F27" s="68"/>
      <c r="G27" s="68"/>
      <c r="H27" s="46"/>
      <c r="I27" s="47"/>
      <c r="J27" s="47"/>
      <c r="K27" s="47"/>
    </row>
    <row r="28" spans="1:11" ht="14.25" customHeight="1">
      <c r="A28" s="69" t="s">
        <v>61</v>
      </c>
      <c r="B28" s="69"/>
      <c r="C28" s="69"/>
      <c r="D28" s="69"/>
      <c r="E28" s="69"/>
      <c r="F28" s="69"/>
      <c r="G28" s="69"/>
      <c r="H28" s="46"/>
      <c r="I28" s="47"/>
      <c r="J28" s="47"/>
      <c r="K28" s="47"/>
    </row>
    <row r="29" spans="1:11" ht="15.75" customHeight="1">
      <c r="A29" s="70"/>
      <c r="B29" s="68"/>
      <c r="C29" s="71"/>
      <c r="D29" s="68"/>
      <c r="E29" s="68"/>
      <c r="F29" s="68"/>
      <c r="G29" s="68"/>
      <c r="H29" s="46"/>
      <c r="I29" s="47"/>
      <c r="J29" s="47"/>
      <c r="K29" s="47"/>
    </row>
    <row r="30" spans="1:11" ht="15.75" customHeight="1">
      <c r="A30" s="72" t="s">
        <v>62</v>
      </c>
      <c r="B30" s="72"/>
      <c r="C30" s="72"/>
      <c r="D30" s="72"/>
      <c r="E30" s="72"/>
      <c r="F30" s="72"/>
      <c r="G30" s="72"/>
      <c r="H30" s="46"/>
      <c r="I30" s="47"/>
      <c r="J30" s="47"/>
      <c r="K30" s="47"/>
    </row>
    <row r="31" spans="1:11" ht="15.75" customHeight="1">
      <c r="A31" s="73" t="s">
        <v>63</v>
      </c>
      <c r="B31" s="73"/>
      <c r="C31" s="73"/>
      <c r="D31" s="73"/>
      <c r="E31" s="73"/>
      <c r="F31" s="73"/>
      <c r="G31" s="73"/>
      <c r="H31" s="46"/>
      <c r="I31" s="47"/>
      <c r="J31" s="47"/>
      <c r="K31" s="47"/>
    </row>
    <row r="32" spans="1:11" ht="15.75" customHeight="1">
      <c r="A32" s="74"/>
      <c r="B32" s="75"/>
      <c r="C32" s="75"/>
      <c r="D32" s="75"/>
      <c r="E32" s="75"/>
      <c r="F32" s="75"/>
      <c r="G32" s="75"/>
      <c r="H32" s="46"/>
      <c r="I32" s="47"/>
      <c r="J32" s="47"/>
      <c r="K32" s="47"/>
    </row>
    <row r="33" spans="1:11" ht="15.75" customHeight="1">
      <c r="A33" s="74"/>
      <c r="B33" s="75"/>
      <c r="C33" s="75"/>
      <c r="D33" s="75"/>
      <c r="E33" s="75"/>
      <c r="F33" s="75"/>
      <c r="G33" s="75"/>
      <c r="H33" s="46"/>
      <c r="I33" s="47"/>
      <c r="J33" s="47"/>
      <c r="K33" s="47"/>
    </row>
    <row r="34" spans="1:11" ht="13.5" customHeight="1">
      <c r="A34" s="76" t="s">
        <v>64</v>
      </c>
      <c r="B34" s="76"/>
      <c r="C34" s="76"/>
      <c r="D34" s="76"/>
      <c r="E34" s="76"/>
      <c r="F34" s="76"/>
      <c r="G34" s="76"/>
      <c r="H34" s="46"/>
      <c r="I34" s="47"/>
      <c r="J34" s="47"/>
      <c r="K34" s="47"/>
    </row>
    <row r="35" spans="1:11" ht="26.25" customHeight="1">
      <c r="A35" s="77">
        <v>1</v>
      </c>
      <c r="B35" s="78" t="s">
        <v>65</v>
      </c>
      <c r="C35" s="78"/>
      <c r="D35" s="78"/>
      <c r="E35" s="78"/>
      <c r="F35" s="79">
        <f>A20</f>
        <v>0</v>
      </c>
      <c r="G35" s="79"/>
      <c r="H35" s="46"/>
      <c r="I35" s="47"/>
      <c r="J35" s="47"/>
      <c r="K35" s="47"/>
    </row>
    <row r="36" spans="1:11" ht="13.5" customHeight="1">
      <c r="A36" s="77">
        <v>2</v>
      </c>
      <c r="B36" s="78" t="s">
        <v>66</v>
      </c>
      <c r="C36" s="78"/>
      <c r="D36" s="78"/>
      <c r="E36" s="78"/>
      <c r="F36" s="80" t="s">
        <v>214</v>
      </c>
      <c r="G36" s="80"/>
      <c r="H36" s="46"/>
      <c r="I36" s="47"/>
      <c r="J36" s="47"/>
      <c r="K36" s="47"/>
    </row>
    <row r="37" spans="1:11" ht="13.5" customHeight="1">
      <c r="A37" s="77">
        <v>3</v>
      </c>
      <c r="B37" s="78" t="s">
        <v>68</v>
      </c>
      <c r="C37" s="78"/>
      <c r="D37" s="78"/>
      <c r="E37" s="78"/>
      <c r="F37" s="81">
        <v>1328.91</v>
      </c>
      <c r="G37" s="81"/>
      <c r="H37" s="46"/>
      <c r="I37" s="47"/>
      <c r="J37" s="47"/>
      <c r="K37" s="47"/>
    </row>
    <row r="38" spans="1:11" ht="13.5" customHeight="1">
      <c r="A38" s="77">
        <v>4</v>
      </c>
      <c r="B38" s="78" t="s">
        <v>69</v>
      </c>
      <c r="C38" s="78"/>
      <c r="D38" s="78"/>
      <c r="E38" s="78"/>
      <c r="F38" s="82">
        <v>44562</v>
      </c>
      <c r="G38" s="82"/>
      <c r="H38" s="46"/>
      <c r="I38" s="47"/>
      <c r="J38" s="47"/>
      <c r="K38" s="47"/>
    </row>
    <row r="39" spans="1:11" ht="15.75" customHeight="1">
      <c r="A39" s="83"/>
      <c r="B39" s="84"/>
      <c r="C39" s="84"/>
      <c r="D39" s="84"/>
      <c r="E39" s="84"/>
      <c r="F39" s="85"/>
      <c r="G39" s="85"/>
      <c r="H39" s="46"/>
      <c r="I39" s="47"/>
      <c r="J39" s="47"/>
      <c r="K39" s="47"/>
    </row>
    <row r="40" spans="1:11" ht="14.25" customHeight="1">
      <c r="A40" s="86" t="s">
        <v>70</v>
      </c>
      <c r="B40" s="86"/>
      <c r="C40" s="86"/>
      <c r="D40" s="86"/>
      <c r="E40" s="86"/>
      <c r="F40" s="86"/>
      <c r="G40" s="86"/>
      <c r="H40" s="46"/>
      <c r="I40" s="47"/>
      <c r="J40" s="47"/>
      <c r="K40" s="47"/>
    </row>
    <row r="41" spans="1:11" ht="14.25" customHeight="1">
      <c r="A41" s="87"/>
      <c r="B41" s="87"/>
      <c r="C41" s="87"/>
      <c r="D41" s="87"/>
      <c r="E41" s="87"/>
      <c r="F41" s="87"/>
      <c r="G41" s="87"/>
      <c r="H41" s="46"/>
      <c r="I41" s="47"/>
      <c r="J41" s="47"/>
      <c r="K41" s="47"/>
    </row>
    <row r="42" spans="1:11" ht="13.5" customHeight="1">
      <c r="A42" s="88" t="s">
        <v>71</v>
      </c>
      <c r="B42" s="88"/>
      <c r="C42" s="88"/>
      <c r="D42" s="88"/>
      <c r="E42" s="88"/>
      <c r="F42" s="88"/>
      <c r="G42" s="88"/>
      <c r="H42" s="46"/>
      <c r="I42" s="47"/>
      <c r="J42" s="47"/>
      <c r="K42" s="47"/>
    </row>
    <row r="43" spans="1:11" ht="13.5" customHeight="1">
      <c r="A43" s="88"/>
      <c r="B43" s="88"/>
      <c r="C43" s="88"/>
      <c r="D43" s="88"/>
      <c r="E43" s="88"/>
      <c r="F43" s="88"/>
      <c r="G43" s="88"/>
      <c r="H43" s="46"/>
      <c r="I43" s="47"/>
      <c r="J43" s="47"/>
      <c r="K43" s="47"/>
    </row>
    <row r="44" spans="1:11" ht="13.5" customHeight="1">
      <c r="A44" s="88"/>
      <c r="B44" s="88"/>
      <c r="C44" s="88"/>
      <c r="D44" s="88"/>
      <c r="E44" s="88"/>
      <c r="F44" s="88"/>
      <c r="G44" s="88"/>
      <c r="H44" s="46"/>
      <c r="I44" s="47"/>
      <c r="J44" s="47"/>
      <c r="K44" s="47"/>
    </row>
    <row r="45" spans="1:11" ht="14.25" customHeight="1">
      <c r="A45" s="89" t="s">
        <v>72</v>
      </c>
      <c r="B45" s="89"/>
      <c r="C45" s="89"/>
      <c r="D45" s="89"/>
      <c r="E45" s="89"/>
      <c r="F45" s="89"/>
      <c r="G45" s="89"/>
      <c r="H45" s="46"/>
      <c r="I45" s="47"/>
      <c r="J45" s="47"/>
      <c r="K45" s="47"/>
    </row>
    <row r="46" spans="1:11" ht="13.5" customHeight="1">
      <c r="A46" s="63">
        <v>1</v>
      </c>
      <c r="B46" s="64" t="s">
        <v>73</v>
      </c>
      <c r="C46" s="64"/>
      <c r="D46" s="64"/>
      <c r="E46" s="64"/>
      <c r="F46" s="64" t="s">
        <v>74</v>
      </c>
      <c r="G46" s="64"/>
      <c r="H46" s="46"/>
      <c r="I46" s="47"/>
      <c r="J46" s="47"/>
      <c r="K46" s="47"/>
    </row>
    <row r="47" spans="1:11" ht="13.5" customHeight="1">
      <c r="A47" s="90" t="s">
        <v>41</v>
      </c>
      <c r="B47" s="91" t="s">
        <v>75</v>
      </c>
      <c r="C47" s="91"/>
      <c r="D47" s="91"/>
      <c r="E47" s="91"/>
      <c r="F47" s="92">
        <f>F37</f>
        <v>1328.91</v>
      </c>
      <c r="G47" s="92"/>
      <c r="H47" s="46"/>
      <c r="I47" s="47"/>
      <c r="J47" s="47"/>
      <c r="K47" s="47"/>
    </row>
    <row r="48" spans="1:11" ht="13.5" customHeight="1">
      <c r="A48" s="93" t="s">
        <v>76</v>
      </c>
      <c r="B48" s="93"/>
      <c r="C48" s="93"/>
      <c r="D48" s="93"/>
      <c r="E48" s="93"/>
      <c r="F48" s="94">
        <f>SUM(F47)</f>
        <v>1328.91</v>
      </c>
      <c r="G48" s="94"/>
      <c r="H48" s="46"/>
      <c r="I48" s="47"/>
      <c r="J48" s="47"/>
      <c r="K48" s="47"/>
    </row>
    <row r="49" spans="1:11" ht="13.5" customHeight="1">
      <c r="A49" s="88" t="s">
        <v>77</v>
      </c>
      <c r="B49" s="88"/>
      <c r="C49" s="88"/>
      <c r="D49" s="88"/>
      <c r="E49" s="88"/>
      <c r="F49" s="88"/>
      <c r="G49" s="88"/>
      <c r="H49" s="46"/>
      <c r="I49" s="47"/>
      <c r="J49" s="47"/>
      <c r="K49" s="47"/>
    </row>
    <row r="50" spans="1:11" ht="15.75" customHeight="1">
      <c r="A50" s="88"/>
      <c r="B50" s="88"/>
      <c r="C50" s="88"/>
      <c r="D50" s="88"/>
      <c r="E50" s="88"/>
      <c r="F50" s="88"/>
      <c r="G50" s="88"/>
      <c r="H50" s="46"/>
      <c r="I50" s="47"/>
      <c r="J50" s="47"/>
      <c r="K50" s="47"/>
    </row>
    <row r="51" spans="1:11" ht="15.75" customHeight="1">
      <c r="A51" s="88"/>
      <c r="B51" s="88"/>
      <c r="C51" s="88"/>
      <c r="D51" s="88"/>
      <c r="E51" s="88"/>
      <c r="F51" s="88"/>
      <c r="G51" s="88"/>
      <c r="H51" s="46"/>
      <c r="I51" s="47"/>
      <c r="J51" s="47"/>
      <c r="K51" s="47"/>
    </row>
    <row r="52" spans="1:11" s="43" customFormat="1" ht="14.25" customHeight="1">
      <c r="A52" s="95" t="s">
        <v>78</v>
      </c>
      <c r="B52" s="95"/>
      <c r="C52" s="95"/>
      <c r="D52" s="95"/>
      <c r="E52" s="95"/>
      <c r="F52" s="95"/>
      <c r="G52" s="95"/>
      <c r="H52" s="46"/>
      <c r="I52" s="47"/>
      <c r="J52" s="47"/>
      <c r="K52" s="47"/>
    </row>
    <row r="53" spans="1:11" s="43" customFormat="1" ht="15.75" customHeight="1">
      <c r="A53" s="74"/>
      <c r="B53" s="75"/>
      <c r="C53" s="75"/>
      <c r="D53" s="75"/>
      <c r="E53" s="75"/>
      <c r="F53" s="75"/>
      <c r="G53" s="75"/>
      <c r="H53" s="46"/>
      <c r="I53" s="47"/>
      <c r="J53" s="47"/>
      <c r="K53" s="47"/>
    </row>
    <row r="54" spans="1:11" s="43" customFormat="1" ht="13.5" customHeight="1">
      <c r="A54" s="96" t="s">
        <v>79</v>
      </c>
      <c r="B54" s="96"/>
      <c r="C54" s="96"/>
      <c r="D54" s="96"/>
      <c r="E54" s="96"/>
      <c r="F54" s="96"/>
      <c r="G54" s="96"/>
      <c r="H54" s="46"/>
      <c r="I54" s="47"/>
      <c r="J54" s="47"/>
      <c r="K54" s="47"/>
    </row>
    <row r="55" spans="1:11" s="43" customFormat="1" ht="14.25" customHeight="1">
      <c r="A55" s="97"/>
      <c r="B55" s="97"/>
      <c r="C55" s="97"/>
      <c r="D55" s="97"/>
      <c r="E55" s="97"/>
      <c r="F55" s="97"/>
      <c r="G55" s="97"/>
      <c r="H55" s="46"/>
      <c r="I55" s="47"/>
      <c r="J55" s="47"/>
      <c r="K55" s="47"/>
    </row>
    <row r="56" spans="1:11" s="43" customFormat="1" ht="23.25" customHeight="1">
      <c r="A56" s="98" t="s">
        <v>80</v>
      </c>
      <c r="B56" s="98" t="s">
        <v>81</v>
      </c>
      <c r="C56" s="98"/>
      <c r="D56" s="98"/>
      <c r="E56" s="98"/>
      <c r="F56" s="98" t="s">
        <v>82</v>
      </c>
      <c r="G56" s="98" t="s">
        <v>74</v>
      </c>
      <c r="H56" s="46"/>
      <c r="I56" s="47"/>
      <c r="J56" s="47"/>
      <c r="K56" s="47"/>
    </row>
    <row r="57" spans="1:11" s="43" customFormat="1" ht="13.5" customHeight="1">
      <c r="A57" s="99" t="s">
        <v>41</v>
      </c>
      <c r="B57" s="100" t="s">
        <v>83</v>
      </c>
      <c r="C57" s="100"/>
      <c r="D57" s="100"/>
      <c r="E57" s="100"/>
      <c r="F57" s="101">
        <v>0.0833</v>
      </c>
      <c r="G57" s="102">
        <f>F48*F57</f>
        <v>110.698203</v>
      </c>
      <c r="H57" s="46"/>
      <c r="I57" s="47"/>
      <c r="J57" s="47"/>
      <c r="K57" s="47"/>
    </row>
    <row r="58" spans="1:11" s="43" customFormat="1" ht="13.5" customHeight="1">
      <c r="A58" s="99" t="s">
        <v>44</v>
      </c>
      <c r="B58" s="100" t="s">
        <v>84</v>
      </c>
      <c r="C58" s="100"/>
      <c r="D58" s="100"/>
      <c r="E58" s="100"/>
      <c r="F58" s="103">
        <v>0.0833</v>
      </c>
      <c r="G58" s="102">
        <f>F48*F58</f>
        <v>110.698203</v>
      </c>
      <c r="H58" s="46"/>
      <c r="I58" s="47"/>
      <c r="J58" s="47"/>
      <c r="K58" s="47"/>
    </row>
    <row r="59" spans="1:11" s="43" customFormat="1" ht="13.5" customHeight="1">
      <c r="A59" s="56" t="s">
        <v>47</v>
      </c>
      <c r="B59" s="104" t="s">
        <v>85</v>
      </c>
      <c r="C59" s="104"/>
      <c r="D59" s="104"/>
      <c r="E59" s="104"/>
      <c r="F59" s="103">
        <v>0.0278</v>
      </c>
      <c r="G59" s="102">
        <f>F48*F59</f>
        <v>36.943698</v>
      </c>
      <c r="H59" s="46"/>
      <c r="I59" s="47"/>
      <c r="J59" s="47"/>
      <c r="K59" s="47"/>
    </row>
    <row r="60" spans="1:11" s="43" customFormat="1" ht="13.5" customHeight="1">
      <c r="A60" s="63" t="s">
        <v>76</v>
      </c>
      <c r="B60" s="63"/>
      <c r="C60" s="63"/>
      <c r="D60" s="63"/>
      <c r="E60" s="63"/>
      <c r="F60" s="105">
        <f>F57+F58+F59</f>
        <v>0.1944</v>
      </c>
      <c r="G60" s="106">
        <f>G57+G58+G59</f>
        <v>258.340104</v>
      </c>
      <c r="H60" s="46"/>
      <c r="I60" s="47"/>
      <c r="J60" s="47"/>
      <c r="K60" s="47"/>
    </row>
    <row r="61" spans="1:11" s="43" customFormat="1" ht="14.25" customHeight="1">
      <c r="A61" s="107" t="s">
        <v>86</v>
      </c>
      <c r="B61" s="107"/>
      <c r="C61" s="107"/>
      <c r="D61" s="107"/>
      <c r="E61" s="107"/>
      <c r="F61" s="107"/>
      <c r="G61" s="107"/>
      <c r="H61" s="46"/>
      <c r="I61" s="47"/>
      <c r="J61" s="47"/>
      <c r="K61" s="47"/>
    </row>
    <row r="62" spans="1:11" s="43" customFormat="1" ht="15.75" customHeight="1">
      <c r="A62" s="107"/>
      <c r="B62" s="107"/>
      <c r="C62" s="107"/>
      <c r="D62" s="107"/>
      <c r="E62" s="107"/>
      <c r="F62" s="107"/>
      <c r="G62" s="107"/>
      <c r="H62" s="46"/>
      <c r="I62" s="47"/>
      <c r="J62" s="47"/>
      <c r="K62" s="47"/>
    </row>
    <row r="63" spans="1:11" s="43" customFormat="1" ht="13.5" customHeight="1">
      <c r="A63" s="107"/>
      <c r="B63" s="107"/>
      <c r="C63" s="107"/>
      <c r="D63" s="107"/>
      <c r="E63" s="107"/>
      <c r="F63" s="107"/>
      <c r="G63" s="107"/>
      <c r="H63" s="46"/>
      <c r="I63" s="47"/>
      <c r="J63" s="47"/>
      <c r="K63" s="47"/>
    </row>
    <row r="64" spans="1:11" s="43" customFormat="1" ht="19.5" customHeight="1">
      <c r="A64" s="108" t="s">
        <v>87</v>
      </c>
      <c r="B64" s="108"/>
      <c r="C64" s="108"/>
      <c r="D64" s="108"/>
      <c r="E64" s="108"/>
      <c r="F64" s="108"/>
      <c r="G64" s="108"/>
      <c r="H64" s="46"/>
      <c r="I64" s="47"/>
      <c r="J64" s="47"/>
      <c r="K64" s="47"/>
    </row>
    <row r="65" spans="1:11" s="43" customFormat="1" ht="13.5" customHeight="1">
      <c r="A65" s="108"/>
      <c r="B65" s="108"/>
      <c r="C65" s="108"/>
      <c r="D65" s="108"/>
      <c r="E65" s="108"/>
      <c r="F65" s="108"/>
      <c r="G65" s="108"/>
      <c r="H65" s="46"/>
      <c r="I65" s="47"/>
      <c r="J65" s="47"/>
      <c r="K65" s="47"/>
    </row>
    <row r="66" spans="1:11" s="43" customFormat="1" ht="13.5" customHeight="1">
      <c r="A66" s="108"/>
      <c r="B66" s="108"/>
      <c r="C66" s="108"/>
      <c r="D66" s="108"/>
      <c r="E66" s="108"/>
      <c r="F66" s="108"/>
      <c r="G66" s="108"/>
      <c r="H66" s="46"/>
      <c r="I66" s="47"/>
      <c r="J66" s="47"/>
      <c r="K66" s="47"/>
    </row>
    <row r="67" spans="1:11" s="43" customFormat="1" ht="14.25" customHeight="1">
      <c r="A67" s="109" t="s">
        <v>88</v>
      </c>
      <c r="B67" s="109"/>
      <c r="C67" s="109"/>
      <c r="D67" s="109"/>
      <c r="E67" s="109"/>
      <c r="F67" s="109"/>
      <c r="G67" s="109"/>
      <c r="H67" s="46"/>
      <c r="I67" s="47"/>
      <c r="J67" s="47"/>
      <c r="K67" s="47"/>
    </row>
    <row r="68" spans="1:11" s="43" customFormat="1" ht="9.75" customHeight="1">
      <c r="A68" s="109"/>
      <c r="B68" s="109"/>
      <c r="C68" s="109"/>
      <c r="D68" s="109"/>
      <c r="E68" s="109"/>
      <c r="F68" s="109"/>
      <c r="G68" s="109"/>
      <c r="H68" s="46"/>
      <c r="I68" s="47"/>
      <c r="J68" s="47"/>
      <c r="K68" s="47"/>
    </row>
    <row r="69" spans="1:11" s="43" customFormat="1" ht="9.75" customHeight="1">
      <c r="A69" s="109"/>
      <c r="B69" s="109"/>
      <c r="C69" s="109"/>
      <c r="D69" s="109"/>
      <c r="E69" s="109"/>
      <c r="F69" s="109"/>
      <c r="G69" s="109"/>
      <c r="H69" s="46"/>
      <c r="I69" s="47"/>
      <c r="J69" s="47"/>
      <c r="K69" s="47"/>
    </row>
    <row r="70" spans="1:11" s="43" customFormat="1" ht="14.25" customHeight="1">
      <c r="A70" s="110" t="s">
        <v>89</v>
      </c>
      <c r="B70" s="110"/>
      <c r="C70" s="110"/>
      <c r="D70" s="110"/>
      <c r="E70" s="110"/>
      <c r="F70" s="110"/>
      <c r="G70" s="111">
        <f>F48+G60</f>
        <v>1587.2501040000002</v>
      </c>
      <c r="H70" s="46"/>
      <c r="I70" s="47"/>
      <c r="J70" s="47"/>
      <c r="K70" s="47"/>
    </row>
    <row r="71" spans="1:11" s="43" customFormat="1" ht="15.75" customHeight="1">
      <c r="A71" s="83"/>
      <c r="B71" s="75"/>
      <c r="C71" s="75"/>
      <c r="D71" s="75"/>
      <c r="E71" s="75"/>
      <c r="F71" s="75"/>
      <c r="G71" s="75"/>
      <c r="H71" s="46"/>
      <c r="I71" s="47"/>
      <c r="J71" s="47"/>
      <c r="K71" s="47"/>
    </row>
    <row r="72" spans="1:11" s="43" customFormat="1" ht="13.5" customHeight="1">
      <c r="A72" s="112" t="s">
        <v>90</v>
      </c>
      <c r="B72" s="113" t="s">
        <v>91</v>
      </c>
      <c r="C72" s="113"/>
      <c r="D72" s="113"/>
      <c r="E72" s="113"/>
      <c r="F72" s="113" t="s">
        <v>92</v>
      </c>
      <c r="G72" s="113" t="s">
        <v>74</v>
      </c>
      <c r="H72" s="46"/>
      <c r="I72" s="47"/>
      <c r="J72" s="47"/>
      <c r="K72" s="47"/>
    </row>
    <row r="73" spans="1:11" s="43" customFormat="1" ht="13.5" customHeight="1">
      <c r="A73" s="114" t="s">
        <v>41</v>
      </c>
      <c r="B73" s="115" t="s">
        <v>93</v>
      </c>
      <c r="C73" s="115"/>
      <c r="D73" s="115"/>
      <c r="E73" s="115"/>
      <c r="F73" s="116">
        <v>0.2</v>
      </c>
      <c r="G73" s="117">
        <f>G70*F73</f>
        <v>317.45002080000006</v>
      </c>
      <c r="H73" s="46"/>
      <c r="I73" s="47"/>
      <c r="J73" s="47"/>
      <c r="K73" s="47"/>
    </row>
    <row r="74" spans="1:11" s="43" customFormat="1" ht="13.5" customHeight="1">
      <c r="A74" s="114" t="s">
        <v>44</v>
      </c>
      <c r="B74" s="115" t="s">
        <v>94</v>
      </c>
      <c r="C74" s="115"/>
      <c r="D74" s="115"/>
      <c r="E74" s="115"/>
      <c r="F74" s="116">
        <v>0.025</v>
      </c>
      <c r="G74" s="117">
        <f>G70*F74</f>
        <v>39.68125260000001</v>
      </c>
      <c r="H74" s="46"/>
      <c r="I74" s="47"/>
      <c r="J74" s="47"/>
      <c r="K74" s="47"/>
    </row>
    <row r="75" spans="1:11" s="43" customFormat="1" ht="13.5" customHeight="1">
      <c r="A75" s="114" t="s">
        <v>47</v>
      </c>
      <c r="B75" s="115" t="s">
        <v>95</v>
      </c>
      <c r="C75" s="115"/>
      <c r="D75" s="115"/>
      <c r="E75" s="115"/>
      <c r="F75" s="116">
        <v>0.03</v>
      </c>
      <c r="G75" s="117">
        <f>G70*F75</f>
        <v>47.61750312</v>
      </c>
      <c r="H75" s="46"/>
      <c r="I75" s="47"/>
      <c r="J75" s="47"/>
      <c r="K75" s="47"/>
    </row>
    <row r="76" spans="1:11" s="43" customFormat="1" ht="13.5" customHeight="1">
      <c r="A76" s="114" t="s">
        <v>50</v>
      </c>
      <c r="B76" s="115" t="s">
        <v>96</v>
      </c>
      <c r="C76" s="115"/>
      <c r="D76" s="115"/>
      <c r="E76" s="115"/>
      <c r="F76" s="116">
        <v>0.015</v>
      </c>
      <c r="G76" s="117">
        <f>G70*F76</f>
        <v>23.80875156</v>
      </c>
      <c r="H76" s="46"/>
      <c r="I76" s="47"/>
      <c r="J76" s="47"/>
      <c r="K76" s="47"/>
    </row>
    <row r="77" spans="1:11" s="43" customFormat="1" ht="13.5" customHeight="1">
      <c r="A77" s="114" t="s">
        <v>97</v>
      </c>
      <c r="B77" s="115" t="s">
        <v>98</v>
      </c>
      <c r="C77" s="115"/>
      <c r="D77" s="115"/>
      <c r="E77" s="115"/>
      <c r="F77" s="116">
        <v>0.01</v>
      </c>
      <c r="G77" s="117">
        <f>G70*F77</f>
        <v>15.872501040000003</v>
      </c>
      <c r="H77" s="46"/>
      <c r="I77" s="47"/>
      <c r="J77" s="47"/>
      <c r="K77" s="47"/>
    </row>
    <row r="78" spans="1:11" s="43" customFormat="1" ht="13.5" customHeight="1">
      <c r="A78" s="114" t="s">
        <v>99</v>
      </c>
      <c r="B78" s="115" t="s">
        <v>100</v>
      </c>
      <c r="C78" s="115"/>
      <c r="D78" s="115"/>
      <c r="E78" s="115"/>
      <c r="F78" s="116">
        <v>0.006</v>
      </c>
      <c r="G78" s="117">
        <f>G70*F78</f>
        <v>9.523500624000002</v>
      </c>
      <c r="H78" s="46"/>
      <c r="I78" s="47"/>
      <c r="J78" s="47"/>
      <c r="K78" s="47"/>
    </row>
    <row r="79" spans="1:11" s="43" customFormat="1" ht="13.5" customHeight="1">
      <c r="A79" s="114" t="s">
        <v>101</v>
      </c>
      <c r="B79" s="78" t="s">
        <v>102</v>
      </c>
      <c r="C79" s="78"/>
      <c r="D79" s="78"/>
      <c r="E79" s="78"/>
      <c r="F79" s="116">
        <v>0.002</v>
      </c>
      <c r="G79" s="117">
        <f>G70*F79</f>
        <v>3.1745002080000004</v>
      </c>
      <c r="H79" s="46"/>
      <c r="I79" s="47"/>
      <c r="J79" s="47"/>
      <c r="K79" s="47"/>
    </row>
    <row r="80" spans="1:11" s="43" customFormat="1" ht="13.5" customHeight="1">
      <c r="A80" s="114" t="s">
        <v>103</v>
      </c>
      <c r="B80" s="78" t="s">
        <v>104</v>
      </c>
      <c r="C80" s="78"/>
      <c r="D80" s="78"/>
      <c r="E80" s="78"/>
      <c r="F80" s="116">
        <v>0.08</v>
      </c>
      <c r="G80" s="117">
        <f>G70*F80</f>
        <v>126.98000832000002</v>
      </c>
      <c r="H80" s="46"/>
      <c r="I80" s="47"/>
      <c r="J80" s="47"/>
      <c r="K80" s="47"/>
    </row>
    <row r="81" spans="1:11" s="43" customFormat="1" ht="14.25" customHeight="1">
      <c r="A81" s="112" t="s">
        <v>76</v>
      </c>
      <c r="B81" s="112"/>
      <c r="C81" s="112"/>
      <c r="D81" s="112"/>
      <c r="E81" s="112"/>
      <c r="F81" s="118">
        <v>0.368</v>
      </c>
      <c r="G81" s="119">
        <f>G70*F81</f>
        <v>584.108038272</v>
      </c>
      <c r="H81" s="46"/>
      <c r="I81" s="47"/>
      <c r="J81" s="47"/>
      <c r="K81" s="47"/>
    </row>
    <row r="82" spans="1:11" s="43" customFormat="1" ht="13.5" customHeight="1">
      <c r="A82" s="55"/>
      <c r="B82" s="75"/>
      <c r="C82" s="75"/>
      <c r="D82" s="75"/>
      <c r="E82" s="75"/>
      <c r="F82" s="75"/>
      <c r="G82" s="75"/>
      <c r="H82" s="46"/>
      <c r="I82" s="47"/>
      <c r="J82" s="47"/>
      <c r="K82" s="47"/>
    </row>
    <row r="83" spans="1:11" s="43" customFormat="1" ht="14.25" customHeight="1">
      <c r="A83" s="120" t="s">
        <v>105</v>
      </c>
      <c r="B83" s="120"/>
      <c r="C83" s="120"/>
      <c r="D83" s="120"/>
      <c r="E83" s="120"/>
      <c r="F83" s="120"/>
      <c r="G83" s="120"/>
      <c r="H83" s="46"/>
      <c r="I83" s="47"/>
      <c r="J83" s="47"/>
      <c r="K83" s="47"/>
    </row>
    <row r="84" spans="1:11" s="43" customFormat="1" ht="13.5" customHeight="1">
      <c r="A84" s="120"/>
      <c r="B84" s="120"/>
      <c r="C84" s="120"/>
      <c r="D84" s="120"/>
      <c r="E84" s="120"/>
      <c r="F84" s="120"/>
      <c r="G84" s="120"/>
      <c r="H84" s="46"/>
      <c r="I84" s="47"/>
      <c r="J84" s="47"/>
      <c r="K84" s="47"/>
    </row>
    <row r="85" spans="1:11" s="43" customFormat="1" ht="14.25" customHeight="1">
      <c r="A85" s="120" t="s">
        <v>106</v>
      </c>
      <c r="B85" s="120"/>
      <c r="C85" s="120"/>
      <c r="D85" s="120"/>
      <c r="E85" s="120"/>
      <c r="F85" s="120"/>
      <c r="G85" s="120"/>
      <c r="H85" s="46"/>
      <c r="I85" s="47"/>
      <c r="J85" s="47"/>
      <c r="K85" s="47"/>
    </row>
    <row r="86" spans="1:11" s="43" customFormat="1" ht="13.5" customHeight="1">
      <c r="A86" s="120"/>
      <c r="B86" s="120"/>
      <c r="C86" s="120"/>
      <c r="D86" s="120"/>
      <c r="E86" s="120"/>
      <c r="F86" s="120"/>
      <c r="G86" s="120"/>
      <c r="H86" s="46"/>
      <c r="I86" s="47"/>
      <c r="J86" s="47"/>
      <c r="K86" s="47"/>
    </row>
    <row r="87" spans="1:64" ht="36.75" customHeight="1">
      <c r="A87" s="121" t="s">
        <v>107</v>
      </c>
      <c r="B87" s="121"/>
      <c r="C87" s="121"/>
      <c r="D87" s="121"/>
      <c r="E87" s="121"/>
      <c r="F87" s="121"/>
      <c r="G87" s="121"/>
      <c r="H87" s="18"/>
      <c r="I87" s="18"/>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11" s="43" customFormat="1" ht="18.75" customHeight="1">
      <c r="A88" s="120" t="s">
        <v>108</v>
      </c>
      <c r="B88" s="120"/>
      <c r="C88" s="120"/>
      <c r="D88" s="120"/>
      <c r="E88" s="120"/>
      <c r="F88" s="120"/>
      <c r="G88" s="120"/>
      <c r="H88" s="46"/>
      <c r="I88" s="47"/>
      <c r="J88" s="47"/>
      <c r="K88" s="47"/>
    </row>
    <row r="89" spans="1:11" s="43" customFormat="1" ht="15.75" customHeight="1">
      <c r="A89" s="70"/>
      <c r="B89" s="70"/>
      <c r="C89" s="70"/>
      <c r="D89" s="70"/>
      <c r="E89" s="70"/>
      <c r="F89" s="70"/>
      <c r="G89" s="70"/>
      <c r="H89" s="46"/>
      <c r="I89" s="47"/>
      <c r="J89" s="47"/>
      <c r="K89" s="47"/>
    </row>
    <row r="90" spans="1:11" s="43" customFormat="1" ht="15.75" customHeight="1">
      <c r="A90" s="122" t="s">
        <v>109</v>
      </c>
      <c r="B90" s="122"/>
      <c r="C90" s="122"/>
      <c r="D90" s="122"/>
      <c r="E90" s="122"/>
      <c r="F90" s="122"/>
      <c r="G90" s="122"/>
      <c r="H90" s="46"/>
      <c r="I90" s="47"/>
      <c r="J90" s="47"/>
      <c r="K90" s="47"/>
    </row>
    <row r="91" spans="1:11" s="43" customFormat="1" ht="13.5" customHeight="1">
      <c r="A91" s="55"/>
      <c r="B91" s="75"/>
      <c r="C91" s="75"/>
      <c r="D91" s="75"/>
      <c r="E91" s="75"/>
      <c r="F91" s="75"/>
      <c r="G91" s="75"/>
      <c r="H91" s="46"/>
      <c r="I91" s="47"/>
      <c r="J91" s="47"/>
      <c r="K91" s="47"/>
    </row>
    <row r="92" spans="1:11" s="43" customFormat="1" ht="14.25" customHeight="1">
      <c r="A92" s="123" t="s">
        <v>110</v>
      </c>
      <c r="B92" s="123" t="s">
        <v>111</v>
      </c>
      <c r="C92" s="123"/>
      <c r="D92" s="123"/>
      <c r="E92" s="123"/>
      <c r="F92" s="124" t="s">
        <v>74</v>
      </c>
      <c r="G92" s="124"/>
      <c r="H92" s="46"/>
      <c r="I92" s="47"/>
      <c r="J92" s="47"/>
      <c r="K92" s="47"/>
    </row>
    <row r="93" spans="1:11" s="43" customFormat="1" ht="14.25" customHeight="1">
      <c r="A93" s="125" t="s">
        <v>41</v>
      </c>
      <c r="B93" s="126" t="s">
        <v>112</v>
      </c>
      <c r="C93" s="126"/>
      <c r="D93" s="126"/>
      <c r="E93" s="126"/>
      <c r="F93" s="127"/>
      <c r="G93" s="127"/>
      <c r="H93" s="46"/>
      <c r="I93" s="47"/>
      <c r="J93" s="47"/>
      <c r="K93" s="47"/>
    </row>
    <row r="94" spans="1:11" s="43" customFormat="1" ht="24.75" customHeight="1">
      <c r="A94" s="125" t="s">
        <v>44</v>
      </c>
      <c r="B94" s="126" t="s">
        <v>113</v>
      </c>
      <c r="C94" s="126"/>
      <c r="D94" s="126"/>
      <c r="E94" s="126"/>
      <c r="F94" s="128">
        <f>22*8.42</f>
        <v>185.24</v>
      </c>
      <c r="G94" s="128"/>
      <c r="H94" s="46"/>
      <c r="I94" s="47"/>
      <c r="J94" s="47"/>
      <c r="K94" s="47"/>
    </row>
    <row r="95" spans="1:11" s="43" customFormat="1" ht="24.75" customHeight="1">
      <c r="A95" s="129" t="s">
        <v>47</v>
      </c>
      <c r="B95" s="130" t="s">
        <v>114</v>
      </c>
      <c r="C95" s="130"/>
      <c r="D95" s="130"/>
      <c r="E95" s="130"/>
      <c r="F95" s="131">
        <v>66.15</v>
      </c>
      <c r="G95" s="131"/>
      <c r="H95" s="46"/>
      <c r="I95" s="47"/>
      <c r="J95" s="47"/>
      <c r="K95" s="47"/>
    </row>
    <row r="96" spans="1:11" s="43" customFormat="1" ht="25.5" customHeight="1">
      <c r="A96" s="125" t="s">
        <v>50</v>
      </c>
      <c r="B96" s="130" t="s">
        <v>115</v>
      </c>
      <c r="C96" s="130"/>
      <c r="D96" s="130"/>
      <c r="E96" s="130"/>
      <c r="F96" s="131">
        <f>114.39</f>
        <v>114.39</v>
      </c>
      <c r="G96" s="131"/>
      <c r="H96" s="46"/>
      <c r="I96" s="47"/>
      <c r="J96" s="47"/>
      <c r="K96" s="47"/>
    </row>
    <row r="97" spans="1:11" s="43" customFormat="1" ht="27.75" customHeight="1">
      <c r="A97" s="118" t="s">
        <v>76</v>
      </c>
      <c r="B97" s="118"/>
      <c r="C97" s="118"/>
      <c r="D97" s="118"/>
      <c r="E97" s="118"/>
      <c r="F97" s="119">
        <f>SUM(F93:F96)</f>
        <v>365.78000000000003</v>
      </c>
      <c r="G97" s="119"/>
      <c r="H97" s="46"/>
      <c r="I97" s="47"/>
      <c r="J97" s="47"/>
      <c r="K97" s="47"/>
    </row>
    <row r="98" spans="1:11" s="43" customFormat="1" ht="10.5" customHeight="1">
      <c r="A98" s="66"/>
      <c r="B98" s="66"/>
      <c r="C98" s="66"/>
      <c r="D98" s="66"/>
      <c r="E98" s="66"/>
      <c r="F98" s="66"/>
      <c r="G98" s="66"/>
      <c r="H98" s="46"/>
      <c r="I98" s="47"/>
      <c r="J98" s="47"/>
      <c r="K98" s="47"/>
    </row>
    <row r="99" spans="1:11" ht="23.25" customHeight="1">
      <c r="A99" s="120" t="s">
        <v>116</v>
      </c>
      <c r="B99" s="120"/>
      <c r="C99" s="120"/>
      <c r="D99" s="120"/>
      <c r="E99" s="120"/>
      <c r="F99" s="120"/>
      <c r="G99" s="120"/>
      <c r="H99" s="46"/>
      <c r="I99" s="47"/>
      <c r="J99" s="47"/>
      <c r="K99" s="47"/>
    </row>
    <row r="100" spans="1:11" s="43" customFormat="1" ht="12" customHeight="1">
      <c r="A100" s="132"/>
      <c r="B100" s="132"/>
      <c r="C100" s="132"/>
      <c r="D100" s="132"/>
      <c r="E100" s="132"/>
      <c r="F100" s="132"/>
      <c r="G100" s="132"/>
      <c r="H100" s="46"/>
      <c r="I100" s="47"/>
      <c r="J100" s="47"/>
      <c r="K100" s="47"/>
    </row>
    <row r="101" spans="1:11" s="43" customFormat="1" ht="15.75" customHeight="1">
      <c r="A101" s="120" t="s">
        <v>117</v>
      </c>
      <c r="B101" s="120"/>
      <c r="C101" s="120"/>
      <c r="D101" s="120"/>
      <c r="E101" s="120"/>
      <c r="F101" s="120"/>
      <c r="G101" s="120"/>
      <c r="H101" s="46"/>
      <c r="I101" s="47"/>
      <c r="J101" s="47"/>
      <c r="K101" s="47"/>
    </row>
    <row r="102" spans="1:11" s="43" customFormat="1" ht="12" customHeight="1">
      <c r="A102" s="120"/>
      <c r="B102" s="120"/>
      <c r="C102" s="120"/>
      <c r="D102" s="120"/>
      <c r="E102" s="120"/>
      <c r="F102" s="120"/>
      <c r="G102" s="120"/>
      <c r="H102" s="46"/>
      <c r="I102" s="47"/>
      <c r="J102" s="47"/>
      <c r="K102" s="47"/>
    </row>
    <row r="103" spans="1:11" s="43" customFormat="1" ht="11.25" customHeight="1">
      <c r="A103" s="133"/>
      <c r="B103" s="133"/>
      <c r="C103" s="133"/>
      <c r="D103" s="133"/>
      <c r="E103" s="133"/>
      <c r="F103" s="133"/>
      <c r="G103" s="133"/>
      <c r="H103" s="46"/>
      <c r="I103" s="47"/>
      <c r="J103" s="47"/>
      <c r="K103" s="47"/>
    </row>
    <row r="104" spans="1:11" ht="27" customHeight="1">
      <c r="A104" s="108" t="s">
        <v>118</v>
      </c>
      <c r="B104" s="108"/>
      <c r="C104" s="108"/>
      <c r="D104" s="108"/>
      <c r="E104" s="108"/>
      <c r="F104" s="108"/>
      <c r="G104" s="108"/>
      <c r="H104" s="46"/>
      <c r="I104" s="47"/>
      <c r="J104" s="47"/>
      <c r="K104" s="47"/>
    </row>
    <row r="105" spans="1:11" s="43" customFormat="1" ht="13.5" customHeight="1">
      <c r="A105" s="47"/>
      <c r="B105" s="132"/>
      <c r="C105" s="132"/>
      <c r="D105" s="132"/>
      <c r="E105" s="132"/>
      <c r="F105" s="132"/>
      <c r="G105" s="132"/>
      <c r="H105" s="46"/>
      <c r="I105" s="47"/>
      <c r="J105" s="47"/>
      <c r="K105" s="47"/>
    </row>
    <row r="106" spans="1:11" ht="14.25" customHeight="1">
      <c r="A106" s="69" t="s">
        <v>119</v>
      </c>
      <c r="B106" s="69"/>
      <c r="C106" s="69"/>
      <c r="D106" s="69"/>
      <c r="E106" s="69"/>
      <c r="F106" s="69"/>
      <c r="G106" s="69"/>
      <c r="H106" s="46"/>
      <c r="I106" s="47"/>
      <c r="J106" s="47"/>
      <c r="K106" s="47"/>
    </row>
    <row r="107" spans="1:11" s="43" customFormat="1" ht="13.5" customHeight="1">
      <c r="A107" s="47"/>
      <c r="B107" s="47"/>
      <c r="C107" s="47"/>
      <c r="D107" s="47"/>
      <c r="E107" s="47"/>
      <c r="F107" s="47"/>
      <c r="G107" s="47"/>
      <c r="H107" s="46"/>
      <c r="I107" s="47"/>
      <c r="J107" s="47"/>
      <c r="K107" s="47"/>
    </row>
    <row r="108" spans="1:11" s="43" customFormat="1" ht="24" customHeight="1">
      <c r="A108" s="112">
        <v>2</v>
      </c>
      <c r="B108" s="134" t="s">
        <v>120</v>
      </c>
      <c r="C108" s="134"/>
      <c r="D108" s="134"/>
      <c r="E108" s="134"/>
      <c r="F108" s="112" t="s">
        <v>74</v>
      </c>
      <c r="G108" s="112"/>
      <c r="H108" s="46"/>
      <c r="I108" s="47"/>
      <c r="J108" s="47"/>
      <c r="K108" s="47"/>
    </row>
    <row r="109" spans="1:11" s="43" customFormat="1" ht="25.5" customHeight="1">
      <c r="A109" s="114" t="s">
        <v>80</v>
      </c>
      <c r="B109" s="78" t="s">
        <v>81</v>
      </c>
      <c r="C109" s="78"/>
      <c r="D109" s="78"/>
      <c r="E109" s="78"/>
      <c r="F109" s="135">
        <f>G60</f>
        <v>258.340104</v>
      </c>
      <c r="G109" s="135"/>
      <c r="H109" s="46"/>
      <c r="I109" s="47"/>
      <c r="J109" s="47"/>
      <c r="K109" s="47"/>
    </row>
    <row r="110" spans="1:11" s="43" customFormat="1" ht="13.5" customHeight="1">
      <c r="A110" s="114" t="s">
        <v>90</v>
      </c>
      <c r="B110" s="78" t="s">
        <v>91</v>
      </c>
      <c r="C110" s="78"/>
      <c r="D110" s="78"/>
      <c r="E110" s="78"/>
      <c r="F110" s="135">
        <f>G81</f>
        <v>584.108038272</v>
      </c>
      <c r="G110" s="135"/>
      <c r="H110" s="46"/>
      <c r="I110" s="47"/>
      <c r="J110" s="47"/>
      <c r="K110" s="47"/>
    </row>
    <row r="111" spans="1:11" s="43" customFormat="1" ht="13.5" customHeight="1">
      <c r="A111" s="114" t="s">
        <v>110</v>
      </c>
      <c r="B111" s="78" t="s">
        <v>111</v>
      </c>
      <c r="C111" s="78"/>
      <c r="D111" s="78"/>
      <c r="E111" s="78"/>
      <c r="F111" s="135">
        <f>F97</f>
        <v>365.78000000000003</v>
      </c>
      <c r="G111" s="135"/>
      <c r="H111" s="46"/>
      <c r="I111" s="47"/>
      <c r="J111" s="47"/>
      <c r="K111" s="47"/>
    </row>
    <row r="112" spans="1:11" s="43" customFormat="1" ht="14.25" customHeight="1">
      <c r="A112" s="134" t="s">
        <v>76</v>
      </c>
      <c r="B112" s="134"/>
      <c r="C112" s="134"/>
      <c r="D112" s="134"/>
      <c r="E112" s="134"/>
      <c r="F112" s="136">
        <f>F109+F110+F111</f>
        <v>1208.228142272</v>
      </c>
      <c r="G112" s="136"/>
      <c r="H112" s="46"/>
      <c r="I112" s="47"/>
      <c r="J112" s="47"/>
      <c r="K112" s="47"/>
    </row>
    <row r="113" spans="1:11" s="43" customFormat="1" ht="15.75" customHeight="1">
      <c r="A113" s="75"/>
      <c r="B113" s="75"/>
      <c r="C113" s="75"/>
      <c r="D113" s="75"/>
      <c r="E113" s="75"/>
      <c r="F113" s="75"/>
      <c r="G113" s="75"/>
      <c r="H113" s="46"/>
      <c r="I113" s="47"/>
      <c r="J113" s="47"/>
      <c r="K113" s="47"/>
    </row>
    <row r="114" spans="1:11" s="43" customFormat="1" ht="15.75" customHeight="1">
      <c r="A114" s="95" t="s">
        <v>121</v>
      </c>
      <c r="B114" s="95"/>
      <c r="C114" s="95"/>
      <c r="D114" s="95"/>
      <c r="E114" s="95"/>
      <c r="F114" s="95"/>
      <c r="G114" s="95"/>
      <c r="H114" s="46"/>
      <c r="I114" s="47"/>
      <c r="J114" s="47"/>
      <c r="K114" s="47"/>
    </row>
    <row r="115" spans="1:9" s="43" customFormat="1" ht="13.5" customHeight="1">
      <c r="A115" s="47"/>
      <c r="B115" s="75"/>
      <c r="C115" s="75"/>
      <c r="D115" s="75"/>
      <c r="E115" s="75"/>
      <c r="F115" s="75"/>
      <c r="G115" s="75"/>
      <c r="H115" s="46"/>
      <c r="I115" s="47"/>
    </row>
    <row r="116" spans="1:9" s="43" customFormat="1" ht="13.5" customHeight="1">
      <c r="A116" s="98">
        <v>3</v>
      </c>
      <c r="B116" s="98" t="s">
        <v>122</v>
      </c>
      <c r="C116" s="98"/>
      <c r="D116" s="98"/>
      <c r="E116" s="98"/>
      <c r="F116" s="98" t="s">
        <v>82</v>
      </c>
      <c r="G116" s="98" t="s">
        <v>74</v>
      </c>
      <c r="H116" s="46"/>
      <c r="I116" s="47"/>
    </row>
    <row r="117" spans="1:9" s="43" customFormat="1" ht="14.25" customHeight="1">
      <c r="A117" s="99" t="s">
        <v>41</v>
      </c>
      <c r="B117" s="137" t="s">
        <v>123</v>
      </c>
      <c r="C117" s="137"/>
      <c r="D117" s="137"/>
      <c r="E117" s="137"/>
      <c r="F117" s="138">
        <v>0.0042</v>
      </c>
      <c r="G117" s="139">
        <f aca="true" t="shared" si="0" ref="G117:G121">$F$48*F117</f>
        <v>5.581422</v>
      </c>
      <c r="H117" s="46"/>
      <c r="I117" s="47"/>
    </row>
    <row r="118" spans="1:9" s="43" customFormat="1" ht="14.25" customHeight="1">
      <c r="A118" s="56" t="s">
        <v>44</v>
      </c>
      <c r="B118" s="137" t="s">
        <v>124</v>
      </c>
      <c r="C118" s="137"/>
      <c r="D118" s="137"/>
      <c r="E118" s="137"/>
      <c r="F118" s="140">
        <f>0.08*F117</f>
        <v>0.000336</v>
      </c>
      <c r="G118" s="139">
        <f t="shared" si="0"/>
        <v>0.44651376</v>
      </c>
      <c r="H118" s="46"/>
      <c r="I118" s="47"/>
    </row>
    <row r="119" spans="1:9" s="43" customFormat="1" ht="26.25" customHeight="1">
      <c r="A119" s="56" t="s">
        <v>47</v>
      </c>
      <c r="B119" s="137" t="s">
        <v>125</v>
      </c>
      <c r="C119" s="137"/>
      <c r="D119" s="137"/>
      <c r="E119" s="137"/>
      <c r="F119" s="140">
        <v>0.04</v>
      </c>
      <c r="G119" s="139">
        <f t="shared" si="0"/>
        <v>53.156400000000005</v>
      </c>
      <c r="H119" s="46"/>
      <c r="I119" s="47"/>
    </row>
    <row r="120" spans="1:9" s="43" customFormat="1" ht="14.25" customHeight="1">
      <c r="A120" s="56" t="s">
        <v>50</v>
      </c>
      <c r="B120" s="137" t="s">
        <v>126</v>
      </c>
      <c r="C120" s="137"/>
      <c r="D120" s="137"/>
      <c r="E120" s="137"/>
      <c r="F120" s="140">
        <v>0.0194</v>
      </c>
      <c r="G120" s="139">
        <f t="shared" si="0"/>
        <v>25.780854</v>
      </c>
      <c r="H120" s="46"/>
      <c r="I120" s="47"/>
    </row>
    <row r="121" spans="1:9" s="43" customFormat="1" ht="24.75" customHeight="1">
      <c r="A121" s="56" t="s">
        <v>97</v>
      </c>
      <c r="B121" s="137" t="s">
        <v>127</v>
      </c>
      <c r="C121" s="137"/>
      <c r="D121" s="137"/>
      <c r="E121" s="137"/>
      <c r="F121" s="140">
        <f>F120*F81</f>
        <v>0.0071392</v>
      </c>
      <c r="G121" s="139">
        <f t="shared" si="0"/>
        <v>9.487354272000001</v>
      </c>
      <c r="H121" s="46"/>
      <c r="I121" s="47"/>
    </row>
    <row r="122" spans="1:9" s="43" customFormat="1" ht="13.5" customHeight="1">
      <c r="A122" s="141"/>
      <c r="B122" s="123" t="s">
        <v>128</v>
      </c>
      <c r="C122" s="123"/>
      <c r="D122" s="123"/>
      <c r="E122" s="123"/>
      <c r="F122" s="142">
        <f>SUM(F117:F121)</f>
        <v>0.0710752</v>
      </c>
      <c r="G122" s="143">
        <f>SUM(G117:G121)</f>
        <v>94.452544032</v>
      </c>
      <c r="H122" s="46"/>
      <c r="I122" s="47"/>
    </row>
    <row r="123" spans="1:9" s="43" customFormat="1" ht="13.5" customHeight="1">
      <c r="A123" s="144"/>
      <c r="B123" s="145"/>
      <c r="C123" s="145"/>
      <c r="D123" s="145"/>
      <c r="E123" s="145"/>
      <c r="F123" s="146"/>
      <c r="G123" s="147"/>
      <c r="H123" s="46"/>
      <c r="I123" s="47"/>
    </row>
    <row r="124" spans="1:9" s="43" customFormat="1" ht="13.5" customHeight="1">
      <c r="A124" s="120" t="s">
        <v>129</v>
      </c>
      <c r="B124" s="120"/>
      <c r="C124" s="120"/>
      <c r="D124" s="120"/>
      <c r="E124" s="120"/>
      <c r="F124" s="120"/>
      <c r="G124" s="120"/>
      <c r="H124" s="46"/>
      <c r="I124" s="47"/>
    </row>
    <row r="125" spans="1:9" s="43" customFormat="1" ht="13.5" customHeight="1">
      <c r="A125" s="120"/>
      <c r="B125" s="120"/>
      <c r="C125" s="120"/>
      <c r="D125" s="120"/>
      <c r="E125" s="120"/>
      <c r="F125" s="120"/>
      <c r="G125" s="120"/>
      <c r="H125" s="46"/>
      <c r="I125" s="47"/>
    </row>
    <row r="126" spans="1:9" s="43" customFormat="1" ht="13.5" customHeight="1">
      <c r="A126" s="120"/>
      <c r="B126" s="120"/>
      <c r="C126" s="120"/>
      <c r="D126" s="120"/>
      <c r="E126" s="120"/>
      <c r="F126" s="120"/>
      <c r="G126" s="120"/>
      <c r="H126" s="46"/>
      <c r="I126" s="47"/>
    </row>
    <row r="127" spans="1:9" s="43" customFormat="1" ht="15.75" customHeight="1">
      <c r="A127" s="120"/>
      <c r="B127" s="120"/>
      <c r="C127" s="120"/>
      <c r="D127" s="120"/>
      <c r="E127" s="120"/>
      <c r="F127" s="120"/>
      <c r="G127" s="120"/>
      <c r="H127" s="46"/>
      <c r="I127" s="47"/>
    </row>
    <row r="128" spans="1:9" s="43" customFormat="1" ht="13.5" customHeight="1">
      <c r="A128" s="144"/>
      <c r="B128" s="145"/>
      <c r="C128" s="145"/>
      <c r="D128" s="145"/>
      <c r="E128" s="145"/>
      <c r="F128" s="146"/>
      <c r="G128" s="148"/>
      <c r="H128" s="46"/>
      <c r="I128" s="47"/>
    </row>
    <row r="129" spans="1:9" s="43" customFormat="1" ht="57.75" customHeight="1">
      <c r="A129" s="149" t="s">
        <v>130</v>
      </c>
      <c r="B129" s="149"/>
      <c r="C129" s="149"/>
      <c r="D129" s="149"/>
      <c r="E129" s="149"/>
      <c r="F129" s="149"/>
      <c r="G129" s="149"/>
      <c r="H129" s="46"/>
      <c r="I129" s="47"/>
    </row>
    <row r="130" spans="1:9" s="43" customFormat="1" ht="80.25" customHeight="1">
      <c r="A130" s="150" t="s">
        <v>131</v>
      </c>
      <c r="B130" s="150"/>
      <c r="C130" s="150"/>
      <c r="D130" s="150"/>
      <c r="E130" s="150"/>
      <c r="F130" s="150"/>
      <c r="G130" s="150"/>
      <c r="H130" s="46"/>
      <c r="I130" s="47"/>
    </row>
    <row r="131" spans="1:9" s="43" customFormat="1" ht="15" customHeight="1">
      <c r="A131" s="149"/>
      <c r="B131" s="145"/>
      <c r="C131" s="145"/>
      <c r="D131" s="145"/>
      <c r="E131" s="145"/>
      <c r="F131" s="146"/>
      <c r="G131" s="148"/>
      <c r="H131" s="46"/>
      <c r="I131" s="47"/>
    </row>
    <row r="132" spans="1:11" s="43" customFormat="1" ht="15.75" customHeight="1">
      <c r="A132" s="95" t="s">
        <v>132</v>
      </c>
      <c r="B132" s="95"/>
      <c r="C132" s="95"/>
      <c r="D132" s="95"/>
      <c r="E132" s="95"/>
      <c r="F132" s="95"/>
      <c r="G132" s="95"/>
      <c r="H132" s="46"/>
      <c r="I132" s="151"/>
      <c r="J132" s="152"/>
      <c r="K132" s="47"/>
    </row>
    <row r="133" spans="1:11" s="43" customFormat="1" ht="15.75" customHeight="1">
      <c r="A133" s="153"/>
      <c r="B133" s="153"/>
      <c r="C133" s="153"/>
      <c r="D133" s="153"/>
      <c r="E133" s="153"/>
      <c r="F133" s="153"/>
      <c r="G133" s="153"/>
      <c r="H133" s="46"/>
      <c r="I133" s="47"/>
      <c r="J133" s="47"/>
      <c r="K133" s="47"/>
    </row>
    <row r="134" spans="1:11" s="43" customFormat="1" ht="39.75" customHeight="1">
      <c r="A134" s="108" t="s">
        <v>133</v>
      </c>
      <c r="B134" s="108"/>
      <c r="C134" s="108"/>
      <c r="D134" s="108"/>
      <c r="E134" s="108"/>
      <c r="F134" s="108"/>
      <c r="G134" s="108"/>
      <c r="H134" s="46"/>
      <c r="I134" s="47"/>
      <c r="J134" s="47"/>
      <c r="K134" s="47"/>
    </row>
    <row r="135" spans="1:11" s="43" customFormat="1" ht="14.25" customHeight="1">
      <c r="A135" s="153"/>
      <c r="B135" s="153"/>
      <c r="C135" s="153"/>
      <c r="D135" s="153"/>
      <c r="E135" s="153"/>
      <c r="F135" s="153"/>
      <c r="G135" s="153"/>
      <c r="H135" s="46"/>
      <c r="I135" s="47"/>
      <c r="J135" s="47"/>
      <c r="K135" s="47"/>
    </row>
    <row r="136" spans="1:11" s="43" customFormat="1" ht="13.5" customHeight="1">
      <c r="A136" s="110" t="s">
        <v>134</v>
      </c>
      <c r="B136" s="110"/>
      <c r="C136" s="110"/>
      <c r="D136" s="110"/>
      <c r="E136" s="110"/>
      <c r="F136" s="110"/>
      <c r="G136" s="154">
        <f>(F48+F112+G122)</f>
        <v>2631.590686304</v>
      </c>
      <c r="H136" s="46"/>
      <c r="I136" s="47"/>
      <c r="J136" s="47"/>
      <c r="K136" s="47"/>
    </row>
    <row r="137" spans="1:11" s="43" customFormat="1" ht="14.25" customHeight="1">
      <c r="A137" s="153"/>
      <c r="B137" s="153"/>
      <c r="C137" s="153"/>
      <c r="D137" s="153"/>
      <c r="E137" s="153"/>
      <c r="F137" s="153"/>
      <c r="G137" s="155"/>
      <c r="H137" s="46"/>
      <c r="I137" s="47"/>
      <c r="J137" s="47"/>
      <c r="K137" s="47"/>
    </row>
    <row r="138" spans="1:11" s="43" customFormat="1" ht="15.75" customHeight="1">
      <c r="A138" s="122" t="s">
        <v>135</v>
      </c>
      <c r="B138" s="122"/>
      <c r="C138" s="122"/>
      <c r="D138" s="122"/>
      <c r="E138" s="122"/>
      <c r="F138" s="122"/>
      <c r="G138" s="122"/>
      <c r="H138" s="46"/>
      <c r="I138" s="47"/>
      <c r="J138" s="47"/>
      <c r="K138" s="47"/>
    </row>
    <row r="139" spans="1:11" s="43" customFormat="1" ht="15.75" customHeight="1">
      <c r="A139" s="153"/>
      <c r="B139" s="153"/>
      <c r="C139" s="153"/>
      <c r="D139" s="153"/>
      <c r="E139" s="153"/>
      <c r="F139" s="153"/>
      <c r="G139" s="153"/>
      <c r="H139" s="46"/>
      <c r="I139" s="47"/>
      <c r="J139" s="47"/>
      <c r="K139" s="47"/>
    </row>
    <row r="140" spans="1:11" s="43" customFormat="1" ht="25.5" customHeight="1">
      <c r="A140" s="98" t="s">
        <v>136</v>
      </c>
      <c r="B140" s="98" t="s">
        <v>137</v>
      </c>
      <c r="C140" s="98"/>
      <c r="D140" s="98"/>
      <c r="E140" s="98"/>
      <c r="F140" s="156" t="s">
        <v>138</v>
      </c>
      <c r="G140" s="98" t="s">
        <v>74</v>
      </c>
      <c r="H140" s="46"/>
      <c r="I140" s="47"/>
      <c r="J140" s="47"/>
      <c r="K140" s="47"/>
    </row>
    <row r="141" spans="1:11" s="43" customFormat="1" ht="13.5" customHeight="1">
      <c r="A141" s="56" t="s">
        <v>41</v>
      </c>
      <c r="B141" s="137" t="s">
        <v>139</v>
      </c>
      <c r="C141" s="137"/>
      <c r="D141" s="137"/>
      <c r="E141" s="137"/>
      <c r="F141" s="157">
        <v>0.0833</v>
      </c>
      <c r="G141" s="158">
        <f aca="true" t="shared" si="1" ref="G141:G146">$G$136*F141</f>
        <v>219.2115041691232</v>
      </c>
      <c r="H141" s="46"/>
      <c r="I141" s="159"/>
      <c r="J141" s="47"/>
      <c r="K141" s="47"/>
    </row>
    <row r="142" spans="1:11" s="43" customFormat="1" ht="13.5" customHeight="1">
      <c r="A142" s="125" t="s">
        <v>44</v>
      </c>
      <c r="B142" s="160" t="s">
        <v>137</v>
      </c>
      <c r="C142" s="160"/>
      <c r="D142" s="160"/>
      <c r="E142" s="160"/>
      <c r="F142" s="103">
        <v>0.0222</v>
      </c>
      <c r="G142" s="158">
        <f t="shared" si="1"/>
        <v>58.4213132359488</v>
      </c>
      <c r="H142" s="46"/>
      <c r="I142" s="161"/>
      <c r="J142" s="47"/>
      <c r="K142" s="47"/>
    </row>
    <row r="143" spans="1:11" s="43" customFormat="1" ht="13.5" customHeight="1">
      <c r="A143" s="125" t="s">
        <v>47</v>
      </c>
      <c r="B143" s="100" t="s">
        <v>140</v>
      </c>
      <c r="C143" s="100"/>
      <c r="D143" s="100"/>
      <c r="E143" s="100"/>
      <c r="F143" s="103">
        <v>0.0004</v>
      </c>
      <c r="G143" s="158">
        <f t="shared" si="1"/>
        <v>1.0526362745216</v>
      </c>
      <c r="H143" s="46"/>
      <c r="I143" s="47"/>
      <c r="J143" s="47"/>
      <c r="K143" s="47"/>
    </row>
    <row r="144" spans="1:11" s="43" customFormat="1" ht="13.5" customHeight="1">
      <c r="A144" s="125" t="s">
        <v>50</v>
      </c>
      <c r="B144" s="100" t="s">
        <v>141</v>
      </c>
      <c r="C144" s="100"/>
      <c r="D144" s="100"/>
      <c r="E144" s="100"/>
      <c r="F144" s="103">
        <v>0.0002</v>
      </c>
      <c r="G144" s="158">
        <f t="shared" si="1"/>
        <v>0.5263181372608</v>
      </c>
      <c r="H144" s="46"/>
      <c r="I144" s="47"/>
      <c r="J144" s="47"/>
      <c r="K144" s="47"/>
    </row>
    <row r="145" spans="1:11" s="43" customFormat="1" ht="13.5" customHeight="1">
      <c r="A145" s="125" t="s">
        <v>97</v>
      </c>
      <c r="B145" s="100" t="s">
        <v>142</v>
      </c>
      <c r="C145" s="100"/>
      <c r="D145" s="100"/>
      <c r="E145" s="100"/>
      <c r="F145" s="103">
        <v>0.0014</v>
      </c>
      <c r="G145" s="158">
        <f t="shared" si="1"/>
        <v>3.6842269608255998</v>
      </c>
      <c r="H145" s="46"/>
      <c r="I145" s="47"/>
      <c r="J145" s="47"/>
      <c r="K145" s="47"/>
    </row>
    <row r="146" spans="1:11" s="43" customFormat="1" ht="13.5" customHeight="1">
      <c r="A146" s="162" t="s">
        <v>99</v>
      </c>
      <c r="B146" s="100" t="s">
        <v>143</v>
      </c>
      <c r="C146" s="100"/>
      <c r="D146" s="100"/>
      <c r="E146" s="100"/>
      <c r="F146" s="163">
        <v>0.0166</v>
      </c>
      <c r="G146" s="158">
        <f t="shared" si="1"/>
        <v>43.6844053926464</v>
      </c>
      <c r="H146" s="46"/>
      <c r="I146" s="47"/>
      <c r="J146" s="47"/>
      <c r="K146" s="47"/>
    </row>
    <row r="147" spans="1:11" s="43" customFormat="1" ht="13.5" customHeight="1">
      <c r="A147" s="141"/>
      <c r="B147" s="123" t="s">
        <v>128</v>
      </c>
      <c r="C147" s="123"/>
      <c r="D147" s="123"/>
      <c r="E147" s="123"/>
      <c r="F147" s="142">
        <f>SUM(F141:F146)</f>
        <v>0.1241</v>
      </c>
      <c r="G147" s="143">
        <f>SUM(G141:G146)</f>
        <v>326.5804041703264</v>
      </c>
      <c r="H147" s="46"/>
      <c r="I147" s="47"/>
      <c r="J147" s="47"/>
      <c r="K147" s="47"/>
    </row>
    <row r="148" spans="1:11" ht="14.25" customHeight="1">
      <c r="A148" s="47"/>
      <c r="B148" s="47"/>
      <c r="C148" s="47"/>
      <c r="D148" s="47"/>
      <c r="E148" s="47"/>
      <c r="F148" s="47"/>
      <c r="G148" s="47"/>
      <c r="H148" s="46"/>
      <c r="I148" s="47"/>
      <c r="J148" s="47"/>
      <c r="K148" s="47"/>
    </row>
    <row r="149" spans="1:11" s="43" customFormat="1" ht="13.5" customHeight="1">
      <c r="A149" s="108" t="s">
        <v>144</v>
      </c>
      <c r="B149" s="108"/>
      <c r="C149" s="108"/>
      <c r="D149" s="108"/>
      <c r="E149" s="108"/>
      <c r="F149" s="108"/>
      <c r="G149" s="108"/>
      <c r="H149" s="46"/>
      <c r="I149" s="47"/>
      <c r="J149" s="47"/>
      <c r="K149" s="47"/>
    </row>
    <row r="150" spans="1:11" s="43" customFormat="1" ht="21" customHeight="1">
      <c r="A150" s="108"/>
      <c r="B150" s="108"/>
      <c r="C150" s="108"/>
      <c r="D150" s="108"/>
      <c r="E150" s="108"/>
      <c r="F150" s="108"/>
      <c r="G150" s="108"/>
      <c r="H150" s="46"/>
      <c r="I150" s="47"/>
      <c r="J150" s="47"/>
      <c r="K150" s="47"/>
    </row>
    <row r="151" spans="1:11" s="43" customFormat="1" ht="102" customHeight="1">
      <c r="A151" s="164" t="s">
        <v>145</v>
      </c>
      <c r="B151" s="164"/>
      <c r="C151" s="164"/>
      <c r="D151" s="164"/>
      <c r="E151" s="164"/>
      <c r="F151" s="164"/>
      <c r="G151" s="164"/>
      <c r="H151" s="46"/>
      <c r="I151" s="47"/>
      <c r="J151" s="47"/>
      <c r="K151" s="47"/>
    </row>
    <row r="152" spans="1:11" s="43" customFormat="1" ht="13.5" customHeight="1">
      <c r="A152" s="165"/>
      <c r="B152" s="120"/>
      <c r="C152" s="120"/>
      <c r="D152" s="120"/>
      <c r="E152" s="120"/>
      <c r="F152" s="120"/>
      <c r="G152" s="120"/>
      <c r="H152" s="46"/>
      <c r="I152" s="47"/>
      <c r="J152" s="47"/>
      <c r="K152" s="47"/>
    </row>
    <row r="153" spans="1:11" s="43" customFormat="1" ht="91.5" customHeight="1">
      <c r="A153" s="164" t="s">
        <v>146</v>
      </c>
      <c r="B153" s="164"/>
      <c r="C153" s="164"/>
      <c r="D153" s="164"/>
      <c r="E153" s="164"/>
      <c r="F153" s="164"/>
      <c r="G153" s="164"/>
      <c r="H153" s="46"/>
      <c r="I153" s="47"/>
      <c r="J153" s="47"/>
      <c r="K153" s="47"/>
    </row>
    <row r="154" spans="1:11" s="43" customFormat="1" ht="14.25" customHeight="1">
      <c r="A154" s="47"/>
      <c r="B154" s="47"/>
      <c r="C154" s="47"/>
      <c r="D154" s="47"/>
      <c r="E154" s="47"/>
      <c r="F154" s="47"/>
      <c r="G154" s="47"/>
      <c r="H154" s="46"/>
      <c r="I154" s="47"/>
      <c r="J154" s="47"/>
      <c r="K154" s="47"/>
    </row>
    <row r="155" spans="1:11" s="43" customFormat="1" ht="146.25" customHeight="1">
      <c r="A155" s="164" t="s">
        <v>147</v>
      </c>
      <c r="B155" s="164"/>
      <c r="C155" s="164"/>
      <c r="D155" s="164"/>
      <c r="E155" s="164"/>
      <c r="F155" s="164"/>
      <c r="G155" s="164"/>
      <c r="H155" s="46"/>
      <c r="I155" s="47"/>
      <c r="J155" s="47"/>
      <c r="K155" s="47"/>
    </row>
    <row r="156" spans="1:11" s="43" customFormat="1" ht="13.5" customHeight="1">
      <c r="A156" s="165"/>
      <c r="B156" s="47"/>
      <c r="C156" s="47"/>
      <c r="D156" s="47"/>
      <c r="E156" s="47"/>
      <c r="F156" s="47"/>
      <c r="G156" s="47"/>
      <c r="H156" s="46"/>
      <c r="I156" s="47"/>
      <c r="J156" s="47"/>
      <c r="K156" s="47"/>
    </row>
    <row r="157" spans="1:11" s="43" customFormat="1" ht="223.5" customHeight="1">
      <c r="A157" s="164" t="s">
        <v>148</v>
      </c>
      <c r="B157" s="164"/>
      <c r="C157" s="164"/>
      <c r="D157" s="164"/>
      <c r="E157" s="164"/>
      <c r="F157" s="164"/>
      <c r="G157" s="164"/>
      <c r="H157" s="46"/>
      <c r="I157" s="47"/>
      <c r="J157" s="47"/>
      <c r="K157" s="47"/>
    </row>
    <row r="158" spans="1:11" s="43" customFormat="1" ht="13.5" customHeight="1">
      <c r="A158" s="165"/>
      <c r="B158" s="47"/>
      <c r="C158" s="47"/>
      <c r="D158" s="47"/>
      <c r="E158" s="47"/>
      <c r="F158" s="47"/>
      <c r="G158" s="47"/>
      <c r="H158" s="46"/>
      <c r="I158" s="47"/>
      <c r="J158" s="47"/>
      <c r="K158" s="47"/>
    </row>
    <row r="159" spans="1:11" s="43" customFormat="1" ht="178.5" customHeight="1">
      <c r="A159" s="164" t="s">
        <v>149</v>
      </c>
      <c r="B159" s="164"/>
      <c r="C159" s="164"/>
      <c r="D159" s="164"/>
      <c r="E159" s="164"/>
      <c r="F159" s="164"/>
      <c r="G159" s="164"/>
      <c r="H159" s="46"/>
      <c r="I159" s="47"/>
      <c r="J159" s="47"/>
      <c r="K159" s="47"/>
    </row>
    <row r="160" spans="1:11" s="43" customFormat="1" ht="13.5" customHeight="1">
      <c r="A160" s="165"/>
      <c r="B160" s="47"/>
      <c r="C160" s="47"/>
      <c r="D160" s="47"/>
      <c r="E160" s="47"/>
      <c r="F160" s="47"/>
      <c r="G160" s="47"/>
      <c r="H160" s="46"/>
      <c r="I160" s="47"/>
      <c r="J160" s="47"/>
      <c r="K160" s="47"/>
    </row>
    <row r="161" spans="1:11" s="43" customFormat="1" ht="71.25" customHeight="1">
      <c r="A161" s="164" t="s">
        <v>150</v>
      </c>
      <c r="B161" s="164"/>
      <c r="C161" s="164"/>
      <c r="D161" s="164"/>
      <c r="E161" s="164"/>
      <c r="F161" s="164"/>
      <c r="G161" s="164"/>
      <c r="H161" s="46"/>
      <c r="I161" s="47"/>
      <c r="J161" s="47"/>
      <c r="K161" s="47"/>
    </row>
    <row r="162" spans="1:11" s="43" customFormat="1" ht="13.5" customHeight="1">
      <c r="A162" s="165"/>
      <c r="B162" s="47"/>
      <c r="C162" s="47"/>
      <c r="D162" s="47"/>
      <c r="E162" s="47"/>
      <c r="F162" s="47"/>
      <c r="G162" s="47"/>
      <c r="H162" s="46"/>
      <c r="I162" s="47"/>
      <c r="J162" s="47"/>
      <c r="K162" s="47"/>
    </row>
    <row r="163" spans="1:11" s="43" customFormat="1" ht="15.75" customHeight="1">
      <c r="A163" s="122" t="s">
        <v>151</v>
      </c>
      <c r="B163" s="122"/>
      <c r="C163" s="122"/>
      <c r="D163" s="122"/>
      <c r="E163" s="122"/>
      <c r="F163" s="122"/>
      <c r="G163" s="122"/>
      <c r="H163" s="46"/>
      <c r="I163" s="47"/>
      <c r="J163" s="166"/>
      <c r="K163" s="47"/>
    </row>
    <row r="164" spans="1:11" s="43" customFormat="1" ht="15.75" customHeight="1">
      <c r="A164" s="153"/>
      <c r="B164" s="153"/>
      <c r="C164" s="153"/>
      <c r="D164" s="153"/>
      <c r="E164" s="153"/>
      <c r="F164" s="153"/>
      <c r="G164" s="153"/>
      <c r="H164" s="46"/>
      <c r="I164" s="47"/>
      <c r="J164" s="47"/>
      <c r="K164" s="47"/>
    </row>
    <row r="165" spans="1:11" s="43" customFormat="1" ht="13.5" customHeight="1">
      <c r="A165" s="98" t="s">
        <v>152</v>
      </c>
      <c r="B165" s="98" t="s">
        <v>153</v>
      </c>
      <c r="C165" s="98"/>
      <c r="D165" s="98"/>
      <c r="E165" s="98"/>
      <c r="F165" s="156" t="s">
        <v>82</v>
      </c>
      <c r="G165" s="98" t="s">
        <v>74</v>
      </c>
      <c r="H165" s="46"/>
      <c r="I165" s="47"/>
      <c r="J165" s="47"/>
      <c r="K165" s="47"/>
    </row>
    <row r="166" spans="1:11" s="43" customFormat="1" ht="14.25" customHeight="1">
      <c r="A166" s="90" t="s">
        <v>41</v>
      </c>
      <c r="B166" s="100" t="s">
        <v>154</v>
      </c>
      <c r="C166" s="100"/>
      <c r="D166" s="100"/>
      <c r="E166" s="100"/>
      <c r="F166" s="101">
        <v>0</v>
      </c>
      <c r="G166" s="102">
        <f>G136*F166</f>
        <v>0</v>
      </c>
      <c r="H166" s="46"/>
      <c r="I166" s="47"/>
      <c r="J166" s="47"/>
      <c r="K166" s="47"/>
    </row>
    <row r="167" spans="1:11" s="43" customFormat="1" ht="13.5" customHeight="1">
      <c r="A167" s="63" t="s">
        <v>155</v>
      </c>
      <c r="B167" s="63"/>
      <c r="C167" s="63"/>
      <c r="D167" s="63"/>
      <c r="E167" s="63"/>
      <c r="F167" s="142">
        <v>0</v>
      </c>
      <c r="G167" s="167">
        <f>G166</f>
        <v>0</v>
      </c>
      <c r="H167" s="46"/>
      <c r="I167" s="47"/>
      <c r="J167" s="47"/>
      <c r="K167" s="47"/>
    </row>
    <row r="168" spans="1:11" s="43" customFormat="1" ht="13.5" customHeight="1">
      <c r="A168" s="107" t="s">
        <v>156</v>
      </c>
      <c r="B168" s="107"/>
      <c r="C168" s="107"/>
      <c r="D168" s="107"/>
      <c r="E168" s="107"/>
      <c r="F168" s="107"/>
      <c r="G168" s="107"/>
      <c r="H168" s="46"/>
      <c r="I168" s="47"/>
      <c r="J168" s="47"/>
      <c r="K168" s="47"/>
    </row>
    <row r="169" spans="1:11" s="43" customFormat="1" ht="15.75" customHeight="1">
      <c r="A169" s="107"/>
      <c r="B169" s="107"/>
      <c r="C169" s="107"/>
      <c r="D169" s="107"/>
      <c r="E169" s="107"/>
      <c r="F169" s="107"/>
      <c r="G169" s="107"/>
      <c r="H169" s="46"/>
      <c r="I169" s="47"/>
      <c r="J169" s="47"/>
      <c r="K169" s="47"/>
    </row>
    <row r="170" spans="1:11" s="43" customFormat="1" ht="15.75" customHeight="1">
      <c r="A170" s="168"/>
      <c r="B170" s="54"/>
      <c r="C170" s="54"/>
      <c r="D170" s="54"/>
      <c r="E170" s="54"/>
      <c r="F170" s="169"/>
      <c r="G170" s="170"/>
      <c r="H170" s="46"/>
      <c r="I170" s="47"/>
      <c r="J170" s="47"/>
      <c r="K170" s="47"/>
    </row>
    <row r="171" spans="1:11" s="43" customFormat="1" ht="13.5" customHeight="1">
      <c r="A171" s="69" t="s">
        <v>157</v>
      </c>
      <c r="B171" s="69"/>
      <c r="C171" s="69"/>
      <c r="D171" s="69"/>
      <c r="E171" s="69"/>
      <c r="F171" s="69"/>
      <c r="G171" s="69"/>
      <c r="H171" s="46"/>
      <c r="I171" s="47"/>
      <c r="J171" s="47"/>
      <c r="K171" s="47"/>
    </row>
    <row r="172" spans="1:11" s="43" customFormat="1" ht="14.25" customHeight="1">
      <c r="A172" s="171"/>
      <c r="B172" s="171"/>
      <c r="C172" s="171"/>
      <c r="D172" s="171"/>
      <c r="E172" s="171"/>
      <c r="F172" s="171"/>
      <c r="G172" s="171"/>
      <c r="H172" s="46"/>
      <c r="I172" s="47"/>
      <c r="J172" s="47"/>
      <c r="K172" s="47"/>
    </row>
    <row r="173" spans="1:11" s="43" customFormat="1" ht="14.25" customHeight="1">
      <c r="A173" s="98">
        <v>4</v>
      </c>
      <c r="B173" s="172" t="s">
        <v>158</v>
      </c>
      <c r="C173" s="172"/>
      <c r="D173" s="172"/>
      <c r="E173" s="172"/>
      <c r="F173" s="63"/>
      <c r="G173" s="98" t="s">
        <v>74</v>
      </c>
      <c r="H173" s="46"/>
      <c r="I173" s="47"/>
      <c r="J173" s="47"/>
      <c r="K173" s="47"/>
    </row>
    <row r="174" spans="1:11" s="43" customFormat="1" ht="13.5" customHeight="1">
      <c r="A174" s="90" t="s">
        <v>136</v>
      </c>
      <c r="B174" s="100" t="s">
        <v>137</v>
      </c>
      <c r="C174" s="100"/>
      <c r="D174" s="100"/>
      <c r="E174" s="100"/>
      <c r="F174" s="101">
        <f>F147</f>
        <v>0.1241</v>
      </c>
      <c r="G174" s="173">
        <f>G147</f>
        <v>326.5804041703264</v>
      </c>
      <c r="H174" s="46"/>
      <c r="I174" s="47"/>
      <c r="J174" s="47"/>
      <c r="K174" s="47"/>
    </row>
    <row r="175" spans="1:11" s="43" customFormat="1" ht="13.5" customHeight="1">
      <c r="A175" s="125" t="s">
        <v>152</v>
      </c>
      <c r="B175" s="100" t="s">
        <v>153</v>
      </c>
      <c r="C175" s="100"/>
      <c r="D175" s="100"/>
      <c r="E175" s="100"/>
      <c r="F175" s="103">
        <f>F167</f>
        <v>0</v>
      </c>
      <c r="G175" s="173">
        <f>G167</f>
        <v>0</v>
      </c>
      <c r="H175" s="46"/>
      <c r="I175" s="47"/>
      <c r="J175" s="47"/>
      <c r="K175" s="47"/>
    </row>
    <row r="176" spans="1:11" s="43" customFormat="1" ht="13.5" customHeight="1">
      <c r="A176" s="141"/>
      <c r="B176" s="123" t="s">
        <v>128</v>
      </c>
      <c r="C176" s="123"/>
      <c r="D176" s="123"/>
      <c r="E176" s="123"/>
      <c r="F176" s="142">
        <f>F174</f>
        <v>0.1241</v>
      </c>
      <c r="G176" s="143">
        <f>G174+G175</f>
        <v>326.5804041703264</v>
      </c>
      <c r="H176" s="46"/>
      <c r="I176" s="47"/>
      <c r="J176" s="47"/>
      <c r="K176" s="47"/>
    </row>
    <row r="177" spans="1:11" ht="14.25" customHeight="1">
      <c r="A177" s="47"/>
      <c r="B177" s="47"/>
      <c r="C177" s="47"/>
      <c r="D177" s="47"/>
      <c r="E177" s="47"/>
      <c r="F177" s="47"/>
      <c r="G177" s="47"/>
      <c r="H177" s="46"/>
      <c r="I177" s="47"/>
      <c r="J177" s="47"/>
      <c r="K177" s="47"/>
    </row>
    <row r="178" spans="1:11" s="43" customFormat="1" ht="15.75" customHeight="1">
      <c r="A178" s="95" t="s">
        <v>159</v>
      </c>
      <c r="B178" s="95"/>
      <c r="C178" s="95"/>
      <c r="D178" s="95"/>
      <c r="E178" s="95"/>
      <c r="F178" s="95"/>
      <c r="G178" s="95"/>
      <c r="H178" s="46"/>
      <c r="I178" s="47"/>
      <c r="J178" s="47"/>
      <c r="K178" s="47"/>
    </row>
    <row r="179" spans="1:11" ht="15.75" customHeight="1">
      <c r="A179" s="47"/>
      <c r="B179" s="47"/>
      <c r="C179" s="47"/>
      <c r="D179" s="47"/>
      <c r="E179" s="47"/>
      <c r="F179" s="47"/>
      <c r="G179" s="47"/>
      <c r="H179" s="46"/>
      <c r="I179" s="47"/>
      <c r="J179" s="47"/>
      <c r="K179" s="47"/>
    </row>
    <row r="180" spans="1:11" s="43" customFormat="1" ht="13.5" customHeight="1">
      <c r="A180" s="63">
        <v>5</v>
      </c>
      <c r="B180" s="63" t="s">
        <v>160</v>
      </c>
      <c r="C180" s="63"/>
      <c r="D180" s="63"/>
      <c r="E180" s="63"/>
      <c r="F180" s="63" t="s">
        <v>74</v>
      </c>
      <c r="G180" s="63"/>
      <c r="H180" s="46"/>
      <c r="I180" s="47"/>
      <c r="J180" s="47"/>
      <c r="K180" s="47"/>
    </row>
    <row r="181" spans="1:11" s="43" customFormat="1" ht="13.5" customHeight="1">
      <c r="A181" s="56" t="s">
        <v>41</v>
      </c>
      <c r="B181" s="137" t="s">
        <v>161</v>
      </c>
      <c r="C181" s="137"/>
      <c r="D181" s="137"/>
      <c r="E181" s="137"/>
      <c r="F181" s="158">
        <f>Fardamento!G50</f>
        <v>88.14</v>
      </c>
      <c r="G181" s="158"/>
      <c r="H181" s="46"/>
      <c r="I181" s="47"/>
      <c r="J181" s="47"/>
      <c r="K181" s="47"/>
    </row>
    <row r="182" spans="1:11" s="43" customFormat="1" ht="13.5" customHeight="1">
      <c r="A182" s="56" t="s">
        <v>44</v>
      </c>
      <c r="B182" s="137" t="s">
        <v>162</v>
      </c>
      <c r="C182" s="137"/>
      <c r="D182" s="137"/>
      <c r="E182" s="137"/>
      <c r="F182" s="135">
        <f>'Materiais e Equipamentos'!H110</f>
        <v>425.89000000000004</v>
      </c>
      <c r="G182" s="135"/>
      <c r="H182" s="46"/>
      <c r="I182" s="47"/>
      <c r="J182" s="47"/>
      <c r="K182" s="47"/>
    </row>
    <row r="183" spans="1:11" s="43" customFormat="1" ht="13.5" customHeight="1">
      <c r="A183" s="56" t="s">
        <v>47</v>
      </c>
      <c r="B183" s="137" t="s">
        <v>163</v>
      </c>
      <c r="C183" s="137"/>
      <c r="D183" s="137"/>
      <c r="E183" s="137"/>
      <c r="F183" s="158">
        <v>0</v>
      </c>
      <c r="G183" s="158"/>
      <c r="H183" s="46"/>
      <c r="I183" s="47"/>
      <c r="J183" s="47"/>
      <c r="K183" s="47"/>
    </row>
    <row r="184" spans="1:11" s="43" customFormat="1" ht="13.5" customHeight="1">
      <c r="A184" s="56" t="s">
        <v>50</v>
      </c>
      <c r="B184" s="137" t="s">
        <v>164</v>
      </c>
      <c r="C184" s="137"/>
      <c r="D184" s="137"/>
      <c r="E184" s="137"/>
      <c r="F184" s="174">
        <v>0</v>
      </c>
      <c r="G184" s="174"/>
      <c r="H184" s="46"/>
      <c r="I184" s="47"/>
      <c r="J184" s="47"/>
      <c r="K184" s="47"/>
    </row>
    <row r="185" spans="1:11" s="43" customFormat="1" ht="13.5" customHeight="1">
      <c r="A185" s="175"/>
      <c r="B185" s="63" t="s">
        <v>76</v>
      </c>
      <c r="C185" s="63"/>
      <c r="D185" s="63"/>
      <c r="E185" s="63"/>
      <c r="F185" s="176">
        <f>SUM(F181:F184)</f>
        <v>514.0300000000001</v>
      </c>
      <c r="G185" s="176"/>
      <c r="H185" s="46"/>
      <c r="I185" s="47"/>
      <c r="J185" s="47"/>
      <c r="K185" s="47"/>
    </row>
    <row r="186" spans="1:11" ht="14.25" customHeight="1">
      <c r="A186" s="47"/>
      <c r="B186" s="47"/>
      <c r="C186" s="47"/>
      <c r="D186" s="47"/>
      <c r="E186" s="47"/>
      <c r="F186" s="47"/>
      <c r="G186" s="47"/>
      <c r="H186" s="46"/>
      <c r="I186" s="47"/>
      <c r="J186" s="47"/>
      <c r="K186" s="47"/>
    </row>
    <row r="187" spans="1:11" s="43" customFormat="1" ht="13.5" customHeight="1">
      <c r="A187" s="120" t="s">
        <v>165</v>
      </c>
      <c r="B187" s="120"/>
      <c r="C187" s="120"/>
      <c r="D187" s="120"/>
      <c r="E187" s="120"/>
      <c r="F187" s="120"/>
      <c r="G187" s="120"/>
      <c r="H187" s="46"/>
      <c r="I187" s="47"/>
      <c r="J187" s="47"/>
      <c r="K187" s="47"/>
    </row>
    <row r="188" spans="1:11" s="43" customFormat="1" ht="14.25" customHeight="1">
      <c r="A188" s="84"/>
      <c r="B188" s="47"/>
      <c r="C188" s="47"/>
      <c r="D188" s="47"/>
      <c r="E188" s="47"/>
      <c r="F188" s="47"/>
      <c r="G188" s="47"/>
      <c r="H188" s="46"/>
      <c r="I188" s="47"/>
      <c r="J188" s="47"/>
      <c r="K188" s="47"/>
    </row>
    <row r="189" spans="1:11" s="43" customFormat="1" ht="15.75" customHeight="1">
      <c r="A189" s="177" t="s">
        <v>166</v>
      </c>
      <c r="B189" s="177"/>
      <c r="C189" s="177"/>
      <c r="D189" s="177"/>
      <c r="E189" s="177"/>
      <c r="F189" s="177"/>
      <c r="G189" s="177"/>
      <c r="H189" s="46"/>
      <c r="I189" s="47"/>
      <c r="J189" s="47"/>
      <c r="K189" s="47"/>
    </row>
    <row r="190" spans="1:11" s="43" customFormat="1" ht="15.75" customHeight="1">
      <c r="A190" s="178"/>
      <c r="B190" s="178"/>
      <c r="C190" s="178"/>
      <c r="D190" s="178"/>
      <c r="E190" s="178"/>
      <c r="F190" s="178"/>
      <c r="G190" s="178"/>
      <c r="H190" s="46"/>
      <c r="I190" s="47"/>
      <c r="J190" s="47"/>
      <c r="K190" s="47"/>
    </row>
    <row r="191" spans="1:11" s="43" customFormat="1" ht="13.5" customHeight="1">
      <c r="A191" s="110" t="s">
        <v>167</v>
      </c>
      <c r="B191" s="110"/>
      <c r="C191" s="110"/>
      <c r="D191" s="110"/>
      <c r="E191" s="110"/>
      <c r="F191" s="110"/>
      <c r="G191" s="179">
        <f>F48+F112+G122+G176+F185</f>
        <v>3472.2010904743265</v>
      </c>
      <c r="H191" s="46"/>
      <c r="I191" s="47"/>
      <c r="J191" s="47"/>
      <c r="K191" s="47"/>
    </row>
    <row r="192" spans="1:11" s="43" customFormat="1" ht="14.25" customHeight="1">
      <c r="A192" s="47"/>
      <c r="B192" s="53"/>
      <c r="C192" s="53"/>
      <c r="D192" s="53"/>
      <c r="E192" s="53"/>
      <c r="F192" s="53"/>
      <c r="G192" s="180">
        <f>G191+G194</f>
        <v>3576.3671231885564</v>
      </c>
      <c r="H192" s="46"/>
      <c r="I192" s="47"/>
      <c r="J192" s="47"/>
      <c r="K192" s="47"/>
    </row>
    <row r="193" spans="1:11" s="43" customFormat="1" ht="13.5" customHeight="1">
      <c r="A193" s="93">
        <v>6</v>
      </c>
      <c r="B193" s="181" t="s">
        <v>168</v>
      </c>
      <c r="C193" s="181"/>
      <c r="D193" s="181"/>
      <c r="E193" s="181"/>
      <c r="F193" s="181" t="s">
        <v>82</v>
      </c>
      <c r="G193" s="182" t="s">
        <v>74</v>
      </c>
      <c r="H193" s="46"/>
      <c r="I193" s="47"/>
      <c r="J193" s="47"/>
      <c r="K193" s="47"/>
    </row>
    <row r="194" spans="1:11" s="43" customFormat="1" ht="13.5" customHeight="1">
      <c r="A194" s="183" t="s">
        <v>41</v>
      </c>
      <c r="B194" s="184" t="s">
        <v>169</v>
      </c>
      <c r="C194" s="184"/>
      <c r="D194" s="184"/>
      <c r="E194" s="184"/>
      <c r="F194" s="185">
        <v>0.03</v>
      </c>
      <c r="G194" s="186">
        <f>G191*F194</f>
        <v>104.16603271422979</v>
      </c>
      <c r="H194" s="46"/>
      <c r="I194" s="47"/>
      <c r="J194" s="47"/>
      <c r="K194" s="47"/>
    </row>
    <row r="195" spans="1:11" s="43" customFormat="1" ht="13.5" customHeight="1">
      <c r="A195" s="187" t="s">
        <v>44</v>
      </c>
      <c r="B195" s="78" t="s">
        <v>170</v>
      </c>
      <c r="C195" s="78"/>
      <c r="D195" s="78"/>
      <c r="E195" s="78"/>
      <c r="F195" s="188">
        <v>0.08599</v>
      </c>
      <c r="G195" s="189">
        <f>(G191+G194)*F195</f>
        <v>307.53180892298394</v>
      </c>
      <c r="H195" s="190"/>
      <c r="I195" s="47"/>
      <c r="J195" s="47"/>
      <c r="K195" s="47"/>
    </row>
    <row r="196" spans="1:11" s="43" customFormat="1" ht="13.5" customHeight="1">
      <c r="A196" s="187" t="s">
        <v>47</v>
      </c>
      <c r="B196" s="78" t="s">
        <v>171</v>
      </c>
      <c r="C196" s="78"/>
      <c r="D196" s="78"/>
      <c r="E196" s="78"/>
      <c r="F196" s="188"/>
      <c r="G196" s="189"/>
      <c r="H196" s="46"/>
      <c r="I196" s="46"/>
      <c r="J196" s="47"/>
      <c r="K196" s="47"/>
    </row>
    <row r="197" spans="1:11" s="43" customFormat="1" ht="13.5" customHeight="1">
      <c r="A197" s="187"/>
      <c r="B197" s="78" t="s">
        <v>172</v>
      </c>
      <c r="C197" s="78"/>
      <c r="D197" s="78"/>
      <c r="E197" s="78"/>
      <c r="F197" s="188">
        <v>0.076</v>
      </c>
      <c r="G197" s="189">
        <f aca="true" t="shared" si="2" ref="G197:G199">SUM($G$191,$G$194,$G$195)/0.8575*F197</f>
        <v>344.2289432542006</v>
      </c>
      <c r="H197" s="46"/>
      <c r="I197" s="47"/>
      <c r="J197" s="47"/>
      <c r="K197" s="47"/>
    </row>
    <row r="198" spans="1:11" s="43" customFormat="1" ht="13.5" customHeight="1">
      <c r="A198" s="187"/>
      <c r="B198" s="78" t="s">
        <v>173</v>
      </c>
      <c r="C198" s="78"/>
      <c r="D198" s="78"/>
      <c r="E198" s="78"/>
      <c r="F198" s="188">
        <v>0.0165</v>
      </c>
      <c r="G198" s="189">
        <f t="shared" si="2"/>
        <v>74.73391531176723</v>
      </c>
      <c r="H198" s="46"/>
      <c r="I198" s="47"/>
      <c r="J198" s="47"/>
      <c r="K198" s="47"/>
    </row>
    <row r="199" spans="1:11" s="43" customFormat="1" ht="13.5" customHeight="1">
      <c r="A199" s="187"/>
      <c r="B199" s="78" t="s">
        <v>174</v>
      </c>
      <c r="C199" s="78"/>
      <c r="D199" s="78"/>
      <c r="E199" s="78"/>
      <c r="F199" s="188">
        <v>0.05</v>
      </c>
      <c r="G199" s="189">
        <f t="shared" si="2"/>
        <v>226.4664100356583</v>
      </c>
      <c r="H199" s="46"/>
      <c r="I199" s="47"/>
      <c r="J199" s="47"/>
      <c r="K199" s="47"/>
    </row>
    <row r="200" spans="1:11" s="43" customFormat="1" ht="13.5" customHeight="1">
      <c r="A200" s="191"/>
      <c r="B200" s="192" t="s">
        <v>76</v>
      </c>
      <c r="C200" s="192"/>
      <c r="D200" s="192"/>
      <c r="E200" s="192"/>
      <c r="F200" s="193">
        <f>SUM(F194:F199)</f>
        <v>0.25849</v>
      </c>
      <c r="G200" s="94">
        <f>SUM(G194:G199)</f>
        <v>1057.1271102388398</v>
      </c>
      <c r="H200" s="46"/>
      <c r="I200" s="47"/>
      <c r="J200" s="47"/>
      <c r="K200" s="47"/>
    </row>
    <row r="201" spans="1:11" ht="14.25" customHeight="1">
      <c r="A201" s="47"/>
      <c r="B201" s="47"/>
      <c r="C201" s="47"/>
      <c r="D201" s="47"/>
      <c r="E201" s="47"/>
      <c r="F201" s="47"/>
      <c r="G201" s="47"/>
      <c r="H201" s="46"/>
      <c r="I201" s="47"/>
      <c r="J201" s="47"/>
      <c r="K201" s="47"/>
    </row>
    <row r="202" spans="1:11" s="43" customFormat="1" ht="15.75" customHeight="1">
      <c r="A202" s="73" t="s">
        <v>175</v>
      </c>
      <c r="B202" s="73"/>
      <c r="C202" s="73"/>
      <c r="D202" s="73"/>
      <c r="E202" s="73"/>
      <c r="F202" s="73"/>
      <c r="G202" s="73"/>
      <c r="H202" s="46"/>
      <c r="I202" s="47"/>
      <c r="J202" s="47"/>
      <c r="K202" s="47"/>
    </row>
    <row r="203" spans="1:11" s="43" customFormat="1" ht="15.75" customHeight="1">
      <c r="A203" s="73" t="s">
        <v>176</v>
      </c>
      <c r="B203" s="73"/>
      <c r="C203" s="73"/>
      <c r="D203" s="73"/>
      <c r="E203" s="73"/>
      <c r="F203" s="73"/>
      <c r="G203" s="73"/>
      <c r="H203" s="46"/>
      <c r="I203" s="47"/>
      <c r="J203" s="47"/>
      <c r="K203" s="47"/>
    </row>
    <row r="204" spans="1:11" s="43" customFormat="1" ht="15.75" customHeight="1">
      <c r="A204" s="178" t="s">
        <v>177</v>
      </c>
      <c r="B204" s="178"/>
      <c r="C204" s="178"/>
      <c r="D204" s="178"/>
      <c r="E204" s="178"/>
      <c r="F204" s="178"/>
      <c r="G204" s="178"/>
      <c r="H204" s="46"/>
      <c r="I204" s="47"/>
      <c r="J204" s="47"/>
      <c r="K204" s="47"/>
    </row>
    <row r="205" spans="1:11" s="43" customFormat="1" ht="15.75" customHeight="1">
      <c r="A205" s="178" t="s">
        <v>178</v>
      </c>
      <c r="B205" s="178"/>
      <c r="C205" s="178"/>
      <c r="D205" s="178"/>
      <c r="E205" s="178"/>
      <c r="F205" s="178"/>
      <c r="G205" s="178"/>
      <c r="H205" s="46"/>
      <c r="I205" s="47"/>
      <c r="J205" s="47"/>
      <c r="K205" s="47"/>
    </row>
    <row r="206" spans="1:11" s="43" customFormat="1" ht="48.75" customHeight="1">
      <c r="A206" s="194" t="s">
        <v>179</v>
      </c>
      <c r="B206" s="194"/>
      <c r="C206" s="194"/>
      <c r="D206" s="194"/>
      <c r="E206" s="194"/>
      <c r="F206" s="194"/>
      <c r="G206" s="194"/>
      <c r="H206" s="46"/>
      <c r="I206" s="47"/>
      <c r="J206" s="47"/>
      <c r="K206" s="47"/>
    </row>
    <row r="207" spans="1:11" s="43" customFormat="1" ht="56.25" customHeight="1">
      <c r="A207" s="195" t="s">
        <v>180</v>
      </c>
      <c r="B207" s="195"/>
      <c r="C207" s="195"/>
      <c r="D207" s="195"/>
      <c r="E207" s="195"/>
      <c r="F207" s="195"/>
      <c r="G207" s="195"/>
      <c r="H207" s="46"/>
      <c r="I207" s="47"/>
      <c r="J207" s="47"/>
      <c r="K207" s="47"/>
    </row>
    <row r="208" spans="1:11" s="43" customFormat="1" ht="15.75" customHeight="1">
      <c r="A208" s="178"/>
      <c r="B208" s="53"/>
      <c r="C208" s="53"/>
      <c r="D208" s="53"/>
      <c r="E208" s="53"/>
      <c r="F208" s="53"/>
      <c r="G208" s="53"/>
      <c r="H208" s="46"/>
      <c r="I208" s="47"/>
      <c r="J208" s="47"/>
      <c r="K208" s="47"/>
    </row>
    <row r="209" spans="1:11" s="43" customFormat="1" ht="15.75" customHeight="1">
      <c r="A209" s="178"/>
      <c r="B209" s="53"/>
      <c r="C209" s="53"/>
      <c r="D209" s="53"/>
      <c r="E209" s="53"/>
      <c r="F209" s="53"/>
      <c r="G209" s="53"/>
      <c r="H209" s="46"/>
      <c r="I209" s="47"/>
      <c r="J209" s="47"/>
      <c r="K209" s="47"/>
    </row>
    <row r="210" spans="1:11" s="43" customFormat="1" ht="15.75" customHeight="1">
      <c r="A210" s="178"/>
      <c r="B210" s="53"/>
      <c r="C210" s="53"/>
      <c r="D210" s="53"/>
      <c r="E210" s="53"/>
      <c r="F210" s="53"/>
      <c r="G210" s="53"/>
      <c r="H210" s="46"/>
      <c r="I210" s="47"/>
      <c r="J210" s="47"/>
      <c r="K210" s="47"/>
    </row>
    <row r="211" spans="1:11" s="43" customFormat="1" ht="15.75" customHeight="1">
      <c r="A211" s="178"/>
      <c r="B211" s="53"/>
      <c r="C211" s="53"/>
      <c r="D211" s="53"/>
      <c r="E211" s="53"/>
      <c r="F211" s="53"/>
      <c r="G211" s="53"/>
      <c r="H211" s="46"/>
      <c r="I211" s="47"/>
      <c r="J211" s="47"/>
      <c r="K211" s="47"/>
    </row>
    <row r="212" spans="1:11" s="43" customFormat="1" ht="13.5" customHeight="1">
      <c r="A212" s="69" t="s">
        <v>181</v>
      </c>
      <c r="B212" s="69"/>
      <c r="C212" s="69"/>
      <c r="D212" s="69"/>
      <c r="E212" s="69"/>
      <c r="F212" s="69"/>
      <c r="G212" s="69"/>
      <c r="H212" s="46"/>
      <c r="I212" s="47"/>
      <c r="J212" s="47"/>
      <c r="K212" s="47"/>
    </row>
    <row r="213" spans="1:11" s="43" customFormat="1" ht="14.25" customHeight="1">
      <c r="A213" s="75"/>
      <c r="B213" s="75"/>
      <c r="C213" s="75"/>
      <c r="D213" s="75"/>
      <c r="E213" s="75"/>
      <c r="F213" s="75"/>
      <c r="G213" s="75"/>
      <c r="H213" s="46"/>
      <c r="I213" s="47"/>
      <c r="J213" s="47"/>
      <c r="K213" s="47"/>
    </row>
    <row r="214" spans="1:11" s="43" customFormat="1" ht="24.75" customHeight="1">
      <c r="A214" s="196"/>
      <c r="B214" s="134" t="s">
        <v>182</v>
      </c>
      <c r="C214" s="134"/>
      <c r="D214" s="134"/>
      <c r="E214" s="134"/>
      <c r="F214" s="134" t="s">
        <v>183</v>
      </c>
      <c r="G214" s="134"/>
      <c r="H214" s="46"/>
      <c r="I214" s="47"/>
      <c r="J214" s="47"/>
      <c r="K214" s="47"/>
    </row>
    <row r="215" spans="1:11" s="43" customFormat="1" ht="18.75" customHeight="1">
      <c r="A215" s="77" t="s">
        <v>41</v>
      </c>
      <c r="B215" s="78" t="s">
        <v>184</v>
      </c>
      <c r="C215" s="78"/>
      <c r="D215" s="78"/>
      <c r="E215" s="78"/>
      <c r="F215" s="81">
        <f>F48</f>
        <v>1328.91</v>
      </c>
      <c r="G215" s="81"/>
      <c r="H215" s="46"/>
      <c r="I215" s="47"/>
      <c r="J215" s="47"/>
      <c r="K215" s="47"/>
    </row>
    <row r="216" spans="1:11" s="43" customFormat="1" ht="24" customHeight="1">
      <c r="A216" s="77" t="s">
        <v>44</v>
      </c>
      <c r="B216" s="78" t="s">
        <v>185</v>
      </c>
      <c r="C216" s="78"/>
      <c r="D216" s="78"/>
      <c r="E216" s="78"/>
      <c r="F216" s="81">
        <f>F112</f>
        <v>1208.228142272</v>
      </c>
      <c r="G216" s="81"/>
      <c r="H216" s="46"/>
      <c r="I216" s="47"/>
      <c r="J216" s="47"/>
      <c r="K216" s="47"/>
    </row>
    <row r="217" spans="1:11" s="43" customFormat="1" ht="13.5" customHeight="1">
      <c r="A217" s="77" t="s">
        <v>47</v>
      </c>
      <c r="B217" s="78" t="s">
        <v>186</v>
      </c>
      <c r="C217" s="78"/>
      <c r="D217" s="78"/>
      <c r="E217" s="78"/>
      <c r="F217" s="81">
        <f>G122</f>
        <v>94.452544032</v>
      </c>
      <c r="G217" s="81"/>
      <c r="H217" s="46"/>
      <c r="I217" s="47"/>
      <c r="J217" s="47"/>
      <c r="K217" s="47"/>
    </row>
    <row r="218" spans="1:11" s="43" customFormat="1" ht="24" customHeight="1">
      <c r="A218" s="77" t="s">
        <v>50</v>
      </c>
      <c r="B218" s="78" t="s">
        <v>187</v>
      </c>
      <c r="C218" s="78"/>
      <c r="D218" s="78"/>
      <c r="E218" s="78"/>
      <c r="F218" s="81">
        <f>G176</f>
        <v>326.5804041703264</v>
      </c>
      <c r="G218" s="81"/>
      <c r="H218" s="46"/>
      <c r="I218" s="47"/>
      <c r="J218" s="47"/>
      <c r="K218" s="47"/>
    </row>
    <row r="219" spans="1:11" s="43" customFormat="1" ht="13.5" customHeight="1">
      <c r="A219" s="77" t="s">
        <v>97</v>
      </c>
      <c r="B219" s="78" t="s">
        <v>188</v>
      </c>
      <c r="C219" s="78"/>
      <c r="D219" s="78"/>
      <c r="E219" s="78"/>
      <c r="F219" s="81">
        <f>F185</f>
        <v>514.0300000000001</v>
      </c>
      <c r="G219" s="81"/>
      <c r="H219" s="46"/>
      <c r="I219" s="47"/>
      <c r="J219" s="47"/>
      <c r="K219" s="47"/>
    </row>
    <row r="220" spans="1:11" s="43" customFormat="1" ht="13.5" customHeight="1">
      <c r="A220" s="197" t="s">
        <v>189</v>
      </c>
      <c r="B220" s="197"/>
      <c r="C220" s="197"/>
      <c r="D220" s="197"/>
      <c r="E220" s="197"/>
      <c r="F220" s="154">
        <f>F215+F216+F217+F218+F219</f>
        <v>3472.2010904743265</v>
      </c>
      <c r="G220" s="154"/>
      <c r="H220" s="46"/>
      <c r="I220" s="47"/>
      <c r="J220" s="47"/>
      <c r="K220" s="47"/>
    </row>
    <row r="221" spans="1:11" s="43" customFormat="1" ht="13.5" customHeight="1">
      <c r="A221" s="77" t="s">
        <v>99</v>
      </c>
      <c r="B221" s="78" t="s">
        <v>190</v>
      </c>
      <c r="C221" s="78"/>
      <c r="D221" s="78"/>
      <c r="E221" s="78"/>
      <c r="F221" s="81">
        <f>G200</f>
        <v>1057.1271102388398</v>
      </c>
      <c r="G221" s="81"/>
      <c r="H221" s="46"/>
      <c r="I221" s="47"/>
      <c r="J221" s="47"/>
      <c r="K221" s="47"/>
    </row>
    <row r="222" spans="1:11" s="43" customFormat="1" ht="13.5" customHeight="1">
      <c r="A222" s="64" t="s">
        <v>191</v>
      </c>
      <c r="B222" s="64"/>
      <c r="C222" s="64"/>
      <c r="D222" s="64"/>
      <c r="E222" s="64"/>
      <c r="F222" s="198">
        <f>F220+F221</f>
        <v>4529.328200713167</v>
      </c>
      <c r="G222" s="198"/>
      <c r="H222" s="199"/>
      <c r="I222" s="47"/>
      <c r="J222" s="47"/>
      <c r="K222" s="47"/>
    </row>
    <row r="223" spans="1:11" s="43" customFormat="1" ht="14.25" customHeight="1">
      <c r="A223" s="200"/>
      <c r="B223" s="200"/>
      <c r="C223" s="200"/>
      <c r="D223" s="200"/>
      <c r="E223" s="200"/>
      <c r="F223" s="200"/>
      <c r="G223" s="200"/>
      <c r="H223" s="46"/>
      <c r="I223" s="47"/>
      <c r="J223" s="47"/>
      <c r="K223" s="47"/>
    </row>
    <row r="224" spans="1:11" s="43" customFormat="1" ht="13.5" customHeight="1">
      <c r="A224" s="69" t="s">
        <v>192</v>
      </c>
      <c r="B224" s="69"/>
      <c r="C224" s="69"/>
      <c r="D224" s="69"/>
      <c r="E224" s="69"/>
      <c r="F224" s="69"/>
      <c r="G224" s="69"/>
      <c r="H224" s="46"/>
      <c r="I224" s="47"/>
      <c r="J224" s="47"/>
      <c r="K224" s="47"/>
    </row>
    <row r="225" spans="1:11" ht="14.25" customHeight="1">
      <c r="A225" s="47"/>
      <c r="B225" s="47"/>
      <c r="C225" s="47"/>
      <c r="D225" s="47"/>
      <c r="E225" s="47"/>
      <c r="F225" s="47"/>
      <c r="G225" s="47"/>
      <c r="H225" s="46"/>
      <c r="I225" s="47"/>
      <c r="J225" s="47"/>
      <c r="K225" s="47"/>
    </row>
    <row r="226" spans="1:11" s="43" customFormat="1" ht="45" customHeight="1">
      <c r="A226" s="63" t="s">
        <v>193</v>
      </c>
      <c r="B226" s="63"/>
      <c r="C226" s="63" t="s">
        <v>194</v>
      </c>
      <c r="D226" s="63" t="s">
        <v>195</v>
      </c>
      <c r="E226" s="63" t="s">
        <v>196</v>
      </c>
      <c r="F226" s="63" t="s">
        <v>197</v>
      </c>
      <c r="G226" s="63" t="s">
        <v>198</v>
      </c>
      <c r="H226" s="46"/>
      <c r="I226" s="47"/>
      <c r="J226" s="47"/>
      <c r="K226" s="47"/>
    </row>
    <row r="227" spans="1:11" s="43" customFormat="1" ht="36" customHeight="1">
      <c r="A227" s="56" t="s">
        <v>199</v>
      </c>
      <c r="B227" s="201">
        <f>F35</f>
        <v>0</v>
      </c>
      <c r="C227" s="202">
        <f>F222</f>
        <v>4529.328200713167</v>
      </c>
      <c r="D227" s="56">
        <v>1</v>
      </c>
      <c r="E227" s="202">
        <f>C227*D227</f>
        <v>4529.328200713167</v>
      </c>
      <c r="F227" s="203">
        <v>1</v>
      </c>
      <c r="G227" s="158">
        <f>E227*F227</f>
        <v>4529.328200713167</v>
      </c>
      <c r="H227" s="46"/>
      <c r="I227" s="47"/>
      <c r="J227" s="47"/>
      <c r="K227" s="47"/>
    </row>
    <row r="228" spans="1:11" s="43" customFormat="1" ht="13.5" customHeight="1">
      <c r="A228" s="63" t="s">
        <v>200</v>
      </c>
      <c r="B228" s="63"/>
      <c r="C228" s="63"/>
      <c r="D228" s="63"/>
      <c r="E228" s="63"/>
      <c r="F228" s="63"/>
      <c r="G228" s="204">
        <f>G227</f>
        <v>4529.328200713167</v>
      </c>
      <c r="H228" s="46"/>
      <c r="I228" s="47"/>
      <c r="J228" s="47"/>
      <c r="K228" s="47"/>
    </row>
    <row r="229" spans="1:11" ht="14.25" customHeight="1">
      <c r="A229" s="47"/>
      <c r="B229" s="47"/>
      <c r="C229" s="47"/>
      <c r="D229" s="47"/>
      <c r="E229" s="47"/>
      <c r="F229" s="47"/>
      <c r="G229" s="47"/>
      <c r="H229" s="46"/>
      <c r="I229" s="47"/>
      <c r="J229" s="47"/>
      <c r="K229" s="47"/>
    </row>
    <row r="230" spans="1:11" s="43" customFormat="1" ht="15.75" customHeight="1">
      <c r="A230" s="95" t="s">
        <v>201</v>
      </c>
      <c r="B230" s="95"/>
      <c r="C230" s="95"/>
      <c r="D230" s="95"/>
      <c r="E230" s="95"/>
      <c r="F230" s="95"/>
      <c r="G230" s="95"/>
      <c r="H230" s="46"/>
      <c r="I230" s="47"/>
      <c r="J230" s="47"/>
      <c r="K230" s="47"/>
    </row>
    <row r="231" spans="1:11" ht="15.75" customHeight="1">
      <c r="A231" s="47"/>
      <c r="B231" s="47"/>
      <c r="C231" s="47"/>
      <c r="D231" s="47"/>
      <c r="E231" s="47"/>
      <c r="F231" s="47"/>
      <c r="G231" s="47"/>
      <c r="H231" s="46"/>
      <c r="I231" s="47"/>
      <c r="J231" s="47"/>
      <c r="K231" s="47"/>
    </row>
    <row r="232" spans="1:11" s="43" customFormat="1" ht="13.5" customHeight="1">
      <c r="A232" s="175"/>
      <c r="B232" s="63" t="s">
        <v>202</v>
      </c>
      <c r="C232" s="63"/>
      <c r="D232" s="63"/>
      <c r="E232" s="63"/>
      <c r="F232" s="63"/>
      <c r="G232" s="63"/>
      <c r="H232" s="46"/>
      <c r="I232" s="47"/>
      <c r="J232" s="47"/>
      <c r="K232" s="47"/>
    </row>
    <row r="233" spans="1:11" s="43" customFormat="1" ht="13.5" customHeight="1">
      <c r="A233" s="175"/>
      <c r="B233" s="205" t="s">
        <v>203</v>
      </c>
      <c r="C233" s="205"/>
      <c r="D233" s="205"/>
      <c r="E233" s="205"/>
      <c r="F233" s="63" t="s">
        <v>204</v>
      </c>
      <c r="G233" s="63"/>
      <c r="H233" s="46"/>
      <c r="I233" s="47"/>
      <c r="J233" s="47"/>
      <c r="K233" s="47"/>
    </row>
    <row r="234" spans="1:11" s="43" customFormat="1" ht="14.25" customHeight="1">
      <c r="A234" s="99" t="s">
        <v>41</v>
      </c>
      <c r="B234" s="206" t="s">
        <v>205</v>
      </c>
      <c r="C234" s="206"/>
      <c r="D234" s="206"/>
      <c r="E234" s="206"/>
      <c r="F234" s="207">
        <f>E227</f>
        <v>4529.328200713167</v>
      </c>
      <c r="G234" s="207"/>
      <c r="H234" s="46"/>
      <c r="I234" s="47"/>
      <c r="J234" s="47"/>
      <c r="K234" s="47"/>
    </row>
    <row r="235" spans="1:11" s="43" customFormat="1" ht="36" customHeight="1">
      <c r="A235" s="56" t="s">
        <v>44</v>
      </c>
      <c r="B235" s="206" t="s">
        <v>206</v>
      </c>
      <c r="C235" s="206"/>
      <c r="D235" s="206"/>
      <c r="E235" s="206"/>
      <c r="F235" s="207">
        <f>G228</f>
        <v>4529.328200713167</v>
      </c>
      <c r="G235" s="207"/>
      <c r="H235" s="46"/>
      <c r="I235" s="47"/>
      <c r="J235" s="47"/>
      <c r="K235" s="47"/>
    </row>
    <row r="236" spans="1:11" s="43" customFormat="1" ht="43.5" customHeight="1">
      <c r="A236" s="56" t="s">
        <v>47</v>
      </c>
      <c r="B236" s="78" t="s">
        <v>207</v>
      </c>
      <c r="C236" s="78"/>
      <c r="D236" s="78"/>
      <c r="E236" s="78"/>
      <c r="F236" s="208">
        <f>F235*12</f>
        <v>54351.938408557995</v>
      </c>
      <c r="G236" s="208"/>
      <c r="H236" s="46"/>
      <c r="I236" s="47"/>
      <c r="J236" s="47"/>
      <c r="K236" s="47"/>
    </row>
    <row r="237" spans="1:11" ht="14.25" customHeight="1">
      <c r="A237" s="47"/>
      <c r="B237" s="47"/>
      <c r="C237" s="47"/>
      <c r="D237" s="47"/>
      <c r="E237" s="47"/>
      <c r="F237" s="47"/>
      <c r="G237" s="47"/>
      <c r="H237" s="46"/>
      <c r="I237" s="47"/>
      <c r="J237" s="47"/>
      <c r="K237" s="47"/>
    </row>
    <row r="238" spans="1:11" s="43" customFormat="1" ht="15.75" customHeight="1">
      <c r="A238" s="209" t="s">
        <v>208</v>
      </c>
      <c r="B238" s="209"/>
      <c r="C238" s="209"/>
      <c r="D238" s="209"/>
      <c r="E238" s="209"/>
      <c r="F238" s="209"/>
      <c r="G238" s="209"/>
      <c r="H238" s="46"/>
      <c r="I238" s="47"/>
      <c r="J238" s="47"/>
      <c r="K238" s="47"/>
    </row>
    <row r="239" spans="8:11" ht="15.75" customHeight="1">
      <c r="H239" s="46"/>
      <c r="I239" s="47"/>
      <c r="J239" s="47"/>
      <c r="K239" s="47"/>
    </row>
    <row r="241" spans="1:7" ht="90.75" customHeight="1">
      <c r="A241" s="210" t="s">
        <v>209</v>
      </c>
      <c r="B241" s="210"/>
      <c r="C241" s="210"/>
      <c r="D241" s="210"/>
      <c r="E241" s="210"/>
      <c r="F241" s="210"/>
      <c r="G241" s="210"/>
    </row>
  </sheetData>
  <sheetProtection selectLockedCells="1" selectUnlockedCells="1"/>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B185:E185"/>
    <mergeCell ref="F185:G185"/>
    <mergeCell ref="A187:G187"/>
    <mergeCell ref="A189:G189"/>
    <mergeCell ref="A191:F191"/>
    <mergeCell ref="B193:E193"/>
    <mergeCell ref="B194:E194"/>
    <mergeCell ref="B195:E195"/>
    <mergeCell ref="B196:E196"/>
    <mergeCell ref="B197:E197"/>
    <mergeCell ref="B198:E198"/>
    <mergeCell ref="B199:E199"/>
    <mergeCell ref="B200:E200"/>
    <mergeCell ref="A202:G202"/>
    <mergeCell ref="A203:G203"/>
    <mergeCell ref="A206:G206"/>
    <mergeCell ref="A207:G207"/>
    <mergeCell ref="A212:G212"/>
    <mergeCell ref="B214:E214"/>
    <mergeCell ref="F214:G214"/>
    <mergeCell ref="B215:E215"/>
    <mergeCell ref="F215:G215"/>
    <mergeCell ref="B216:E216"/>
    <mergeCell ref="F216:G216"/>
    <mergeCell ref="B217:E217"/>
    <mergeCell ref="F217:G217"/>
    <mergeCell ref="B218:E218"/>
    <mergeCell ref="F218:G218"/>
    <mergeCell ref="B219:E219"/>
    <mergeCell ref="F219:G219"/>
    <mergeCell ref="A220:E220"/>
    <mergeCell ref="F220:G220"/>
    <mergeCell ref="B221:E221"/>
    <mergeCell ref="F221:G221"/>
    <mergeCell ref="A222:E222"/>
    <mergeCell ref="F222:G222"/>
    <mergeCell ref="A224:G224"/>
    <mergeCell ref="A226:B226"/>
    <mergeCell ref="A228:F228"/>
    <mergeCell ref="A230:G230"/>
    <mergeCell ref="B232:G232"/>
    <mergeCell ref="B233:E233"/>
    <mergeCell ref="F233:G233"/>
    <mergeCell ref="B234:E234"/>
    <mergeCell ref="F234:G234"/>
    <mergeCell ref="B235:E235"/>
    <mergeCell ref="F235:G235"/>
    <mergeCell ref="B236:E236"/>
    <mergeCell ref="F236:G236"/>
    <mergeCell ref="A238:G238"/>
    <mergeCell ref="A241:G241"/>
  </mergeCells>
  <printOptions/>
  <pageMargins left="0.7875" right="0.7875" top="1.0527777777777778" bottom="1.0527777777777778" header="0.7875" footer="0.7875"/>
  <pageSetup horizontalDpi="300" verticalDpi="300" orientation="portrait" paperSize="9" scale="73"/>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BL241"/>
  <sheetViews>
    <sheetView tabSelected="1" view="pageBreakPreview" zoomScaleNormal="65" zoomScaleSheetLayoutView="100" workbookViewId="0" topLeftCell="A163">
      <selection activeCell="F183" sqref="F183"/>
    </sheetView>
  </sheetViews>
  <sheetFormatPr defaultColWidth="9.00390625" defaultRowHeight="15.75" customHeight="1"/>
  <cols>
    <col min="1" max="1" width="11.00390625" style="43" customWidth="1"/>
    <col min="2" max="2" width="10.875" style="43" customWidth="1"/>
    <col min="3" max="3" width="15.625" style="43" customWidth="1"/>
    <col min="4" max="4" width="14.25390625" style="43" customWidth="1"/>
    <col min="5" max="5" width="12.00390625" style="43" customWidth="1"/>
    <col min="6" max="6" width="14.25390625" style="43" customWidth="1"/>
    <col min="7" max="7" width="18.625" style="43" customWidth="1"/>
    <col min="8" max="8" width="10.25390625" style="44" customWidth="1"/>
    <col min="9" max="9" width="15.25390625" style="43" customWidth="1"/>
    <col min="10" max="10" width="12.75390625" style="43" customWidth="1"/>
    <col min="11" max="64" width="10.25390625" style="43" customWidth="1"/>
    <col min="65" max="16384" width="9.75390625" style="0" customWidth="1"/>
  </cols>
  <sheetData>
    <row r="1" spans="1:11" ht="15.75" customHeight="1">
      <c r="A1" s="45" t="s">
        <v>35</v>
      </c>
      <c r="B1" s="45"/>
      <c r="C1" s="45"/>
      <c r="D1" s="45"/>
      <c r="E1" s="45"/>
      <c r="F1" s="45"/>
      <c r="G1" s="45"/>
      <c r="H1" s="46"/>
      <c r="I1" s="47"/>
      <c r="J1" s="47"/>
      <c r="K1" s="47"/>
    </row>
    <row r="2" spans="1:11" ht="15.75" customHeight="1">
      <c r="A2" s="45"/>
      <c r="B2" s="45"/>
      <c r="C2" s="45"/>
      <c r="D2" s="45"/>
      <c r="E2" s="45"/>
      <c r="F2" s="45"/>
      <c r="G2" s="45"/>
      <c r="H2" s="46"/>
      <c r="I2" s="47"/>
      <c r="J2" s="47"/>
      <c r="K2" s="47"/>
    </row>
    <row r="3" spans="1:11" ht="15.75" customHeight="1">
      <c r="A3" s="48"/>
      <c r="B3" s="48"/>
      <c r="C3" s="48"/>
      <c r="D3" s="48"/>
      <c r="E3" s="48"/>
      <c r="F3" s="48"/>
      <c r="G3" s="48"/>
      <c r="H3" s="46"/>
      <c r="I3" s="47"/>
      <c r="J3" s="47"/>
      <c r="K3" s="47"/>
    </row>
    <row r="4" spans="1:11" ht="15.75" customHeight="1">
      <c r="A4" s="45" t="s">
        <v>36</v>
      </c>
      <c r="B4" s="45"/>
      <c r="C4" s="45"/>
      <c r="D4" s="45"/>
      <c r="E4" s="45"/>
      <c r="F4" s="45"/>
      <c r="G4" s="45"/>
      <c r="H4" s="46"/>
      <c r="I4" s="47"/>
      <c r="J4" s="47"/>
      <c r="K4" s="47"/>
    </row>
    <row r="5" spans="1:11" ht="15.75" customHeight="1">
      <c r="A5" s="49"/>
      <c r="B5" s="49"/>
      <c r="C5" s="49"/>
      <c r="D5" s="49"/>
      <c r="E5" s="49"/>
      <c r="F5" s="49"/>
      <c r="G5" s="49"/>
      <c r="H5" s="46"/>
      <c r="I5" s="47"/>
      <c r="J5" s="47"/>
      <c r="K5" s="47"/>
    </row>
    <row r="6" spans="1:11" ht="13.5" customHeight="1">
      <c r="A6" s="50" t="s">
        <v>37</v>
      </c>
      <c r="B6" s="50"/>
      <c r="C6" s="50"/>
      <c r="D6" s="50"/>
      <c r="E6" s="50"/>
      <c r="F6" s="50"/>
      <c r="G6" s="50"/>
      <c r="H6" s="46"/>
      <c r="I6" s="47"/>
      <c r="J6" s="47"/>
      <c r="K6" s="47"/>
    </row>
    <row r="7" spans="1:11" ht="13.5" customHeight="1">
      <c r="A7" s="51" t="s">
        <v>38</v>
      </c>
      <c r="B7" s="51"/>
      <c r="C7" s="51"/>
      <c r="D7" s="51"/>
      <c r="E7" s="51"/>
      <c r="F7" s="51"/>
      <c r="G7" s="51"/>
      <c r="H7" s="46"/>
      <c r="I7" s="47"/>
      <c r="J7" s="47"/>
      <c r="K7" s="47"/>
    </row>
    <row r="8" spans="1:11" ht="13.5" customHeight="1">
      <c r="A8" s="52" t="s">
        <v>39</v>
      </c>
      <c r="B8" s="52"/>
      <c r="C8" s="52"/>
      <c r="D8" s="52"/>
      <c r="E8" s="52"/>
      <c r="F8" s="53"/>
      <c r="G8" s="53"/>
      <c r="H8" s="46"/>
      <c r="I8" s="47"/>
      <c r="J8" s="47"/>
      <c r="K8" s="47"/>
    </row>
    <row r="9" spans="1:11" ht="15.75" customHeight="1">
      <c r="A9" s="54"/>
      <c r="B9" s="54"/>
      <c r="C9" s="54"/>
      <c r="D9" s="54"/>
      <c r="E9" s="54"/>
      <c r="F9" s="53"/>
      <c r="G9" s="53"/>
      <c r="H9" s="46"/>
      <c r="I9" s="47"/>
      <c r="J9" s="47"/>
      <c r="K9" s="47"/>
    </row>
    <row r="10" spans="1:11" ht="15.75" customHeight="1">
      <c r="A10" s="45" t="s">
        <v>40</v>
      </c>
      <c r="B10" s="45"/>
      <c r="C10" s="45"/>
      <c r="D10" s="45"/>
      <c r="E10" s="45"/>
      <c r="F10" s="45"/>
      <c r="G10" s="45"/>
      <c r="H10" s="46"/>
      <c r="I10" s="47"/>
      <c r="J10" s="47"/>
      <c r="K10" s="47"/>
    </row>
    <row r="11" spans="1:11" ht="15.75" customHeight="1">
      <c r="A11" s="55"/>
      <c r="B11" s="55"/>
      <c r="C11" s="55"/>
      <c r="D11" s="55"/>
      <c r="E11" s="55"/>
      <c r="F11" s="55"/>
      <c r="G11" s="55"/>
      <c r="H11" s="46"/>
      <c r="I11" s="47"/>
      <c r="J11" s="47"/>
      <c r="K11" s="47"/>
    </row>
    <row r="12" spans="1:11" ht="13.5" customHeight="1">
      <c r="A12" s="56" t="s">
        <v>41</v>
      </c>
      <c r="B12" s="57" t="s">
        <v>42</v>
      </c>
      <c r="C12" s="57"/>
      <c r="D12" s="57"/>
      <c r="E12" s="57"/>
      <c r="F12" s="58" t="s">
        <v>43</v>
      </c>
      <c r="G12" s="58"/>
      <c r="H12" s="46"/>
      <c r="I12" s="47"/>
      <c r="J12" s="47"/>
      <c r="K12" s="47"/>
    </row>
    <row r="13" spans="1:11" ht="15.75" customHeight="1">
      <c r="A13" s="56" t="s">
        <v>44</v>
      </c>
      <c r="B13" s="57" t="s">
        <v>45</v>
      </c>
      <c r="C13" s="57"/>
      <c r="D13" s="57"/>
      <c r="E13" s="57"/>
      <c r="F13" s="59" t="s">
        <v>46</v>
      </c>
      <c r="G13" s="59"/>
      <c r="H13" s="46"/>
      <c r="I13" s="47"/>
      <c r="J13" s="47"/>
      <c r="K13" s="47"/>
    </row>
    <row r="14" spans="1:11" ht="27.75" customHeight="1">
      <c r="A14" s="56" t="s">
        <v>47</v>
      </c>
      <c r="B14" s="57" t="s">
        <v>48</v>
      </c>
      <c r="C14" s="57"/>
      <c r="D14" s="57"/>
      <c r="E14" s="57"/>
      <c r="F14" s="60" t="s">
        <v>49</v>
      </c>
      <c r="G14" s="60"/>
      <c r="H14" s="46"/>
      <c r="I14" s="47"/>
      <c r="J14" s="47"/>
      <c r="K14" s="47"/>
    </row>
    <row r="15" spans="1:11" ht="13.5" customHeight="1">
      <c r="A15" s="56" t="s">
        <v>50</v>
      </c>
      <c r="B15" s="61" t="s">
        <v>51</v>
      </c>
      <c r="C15" s="61"/>
      <c r="D15" s="61"/>
      <c r="E15" s="61"/>
      <c r="F15" s="62">
        <v>12</v>
      </c>
      <c r="G15" s="62"/>
      <c r="H15" s="46"/>
      <c r="I15" s="47"/>
      <c r="J15" s="47"/>
      <c r="K15" s="47"/>
    </row>
    <row r="16" spans="1:11" ht="15.75" customHeight="1">
      <c r="A16" s="45" t="s">
        <v>52</v>
      </c>
      <c r="B16" s="45"/>
      <c r="C16" s="45"/>
      <c r="D16" s="45"/>
      <c r="E16" s="45"/>
      <c r="F16" s="45"/>
      <c r="G16" s="45"/>
      <c r="H16" s="46"/>
      <c r="I16" s="47"/>
      <c r="J16" s="47"/>
      <c r="K16" s="47"/>
    </row>
    <row r="17" spans="1:11" ht="15.75" customHeight="1">
      <c r="A17" s="45"/>
      <c r="B17" s="45"/>
      <c r="C17" s="45"/>
      <c r="D17" s="45"/>
      <c r="E17" s="45"/>
      <c r="F17" s="45"/>
      <c r="G17" s="45"/>
      <c r="H17" s="46"/>
      <c r="I17" s="47"/>
      <c r="J17" s="47"/>
      <c r="K17" s="47"/>
    </row>
    <row r="18" spans="1:11" ht="15.75" customHeight="1">
      <c r="A18" s="45"/>
      <c r="B18" s="45"/>
      <c r="C18" s="45"/>
      <c r="D18" s="45"/>
      <c r="E18" s="45"/>
      <c r="F18" s="45"/>
      <c r="G18" s="45"/>
      <c r="H18" s="46"/>
      <c r="I18" s="47"/>
      <c r="J18" s="47"/>
      <c r="K18" s="47"/>
    </row>
    <row r="19" spans="1:11" ht="25.5" customHeight="1">
      <c r="A19" s="63" t="s">
        <v>53</v>
      </c>
      <c r="B19" s="64" t="s">
        <v>54</v>
      </c>
      <c r="C19" s="64"/>
      <c r="D19" s="64"/>
      <c r="E19" s="64"/>
      <c r="F19" s="64" t="s">
        <v>55</v>
      </c>
      <c r="G19" s="64"/>
      <c r="H19" s="46"/>
      <c r="I19" s="47"/>
      <c r="J19" s="47"/>
      <c r="K19" s="47"/>
    </row>
    <row r="20" spans="1:11" ht="24.75" customHeight="1">
      <c r="A20" s="56" t="s">
        <v>56</v>
      </c>
      <c r="B20" s="65" t="s">
        <v>215</v>
      </c>
      <c r="C20" s="65"/>
      <c r="D20" s="65"/>
      <c r="E20" s="65"/>
      <c r="F20" s="65" t="s">
        <v>213</v>
      </c>
      <c r="G20" s="65"/>
      <c r="H20" s="46"/>
      <c r="I20" s="47"/>
      <c r="J20" s="47"/>
      <c r="K20" s="47"/>
    </row>
    <row r="21" spans="1:11" ht="15.75" customHeight="1">
      <c r="A21" s="66"/>
      <c r="B21" s="66"/>
      <c r="C21" s="66"/>
      <c r="D21" s="66"/>
      <c r="E21" s="66"/>
      <c r="F21" s="66"/>
      <c r="G21" s="66"/>
      <c r="H21" s="46"/>
      <c r="I21" s="47"/>
      <c r="J21" s="47"/>
      <c r="K21" s="47"/>
    </row>
    <row r="22" spans="1:11" ht="13.5" customHeight="1">
      <c r="A22" s="67" t="s">
        <v>59</v>
      </c>
      <c r="B22" s="67"/>
      <c r="C22" s="67"/>
      <c r="D22" s="67"/>
      <c r="E22" s="67"/>
      <c r="F22" s="67"/>
      <c r="G22" s="67"/>
      <c r="H22" s="46"/>
      <c r="I22" s="47"/>
      <c r="J22" s="47"/>
      <c r="K22" s="47"/>
    </row>
    <row r="23" spans="1:11" ht="15.75" customHeight="1">
      <c r="A23" s="67"/>
      <c r="B23" s="67"/>
      <c r="C23" s="67"/>
      <c r="D23" s="67"/>
      <c r="E23" s="67"/>
      <c r="F23" s="67"/>
      <c r="G23" s="67"/>
      <c r="H23" s="46"/>
      <c r="I23" s="47"/>
      <c r="J23" s="47"/>
      <c r="K23" s="47"/>
    </row>
    <row r="24" spans="1:11" ht="14.25" customHeight="1">
      <c r="A24" s="67" t="s">
        <v>60</v>
      </c>
      <c r="B24" s="67"/>
      <c r="C24" s="67"/>
      <c r="D24" s="67"/>
      <c r="E24" s="67"/>
      <c r="F24" s="67"/>
      <c r="G24" s="67"/>
      <c r="H24" s="46"/>
      <c r="I24" s="47"/>
      <c r="J24" s="47"/>
      <c r="K24" s="47"/>
    </row>
    <row r="25" spans="1:11" ht="15.75" customHeight="1">
      <c r="A25" s="67"/>
      <c r="B25" s="67"/>
      <c r="C25" s="67"/>
      <c r="D25" s="67"/>
      <c r="E25" s="67"/>
      <c r="F25" s="67"/>
      <c r="G25" s="67"/>
      <c r="H25" s="46"/>
      <c r="I25" s="47"/>
      <c r="J25" s="47"/>
      <c r="K25" s="47"/>
    </row>
    <row r="26" spans="1:11" ht="15.75" customHeight="1">
      <c r="A26" s="68"/>
      <c r="B26" s="68"/>
      <c r="C26" s="68"/>
      <c r="D26" s="68"/>
      <c r="E26" s="68"/>
      <c r="F26" s="68"/>
      <c r="G26" s="68"/>
      <c r="H26" s="46"/>
      <c r="I26" s="47"/>
      <c r="J26" s="47"/>
      <c r="K26" s="47"/>
    </row>
    <row r="27" spans="1:11" ht="15.75" customHeight="1">
      <c r="A27" s="68"/>
      <c r="B27" s="68"/>
      <c r="C27" s="68"/>
      <c r="D27" s="68"/>
      <c r="E27" s="68"/>
      <c r="F27" s="68"/>
      <c r="G27" s="68"/>
      <c r="H27" s="46"/>
      <c r="I27" s="47"/>
      <c r="J27" s="47"/>
      <c r="K27" s="47"/>
    </row>
    <row r="28" spans="1:11" ht="14.25" customHeight="1">
      <c r="A28" s="69" t="s">
        <v>61</v>
      </c>
      <c r="B28" s="69"/>
      <c r="C28" s="69"/>
      <c r="D28" s="69"/>
      <c r="E28" s="69"/>
      <c r="F28" s="69"/>
      <c r="G28" s="69"/>
      <c r="H28" s="46"/>
      <c r="I28" s="47"/>
      <c r="J28" s="47"/>
      <c r="K28" s="47"/>
    </row>
    <row r="29" spans="1:11" ht="15.75" customHeight="1">
      <c r="A29" s="70"/>
      <c r="B29" s="68"/>
      <c r="C29" s="71"/>
      <c r="D29" s="68"/>
      <c r="E29" s="68"/>
      <c r="F29" s="68"/>
      <c r="G29" s="68"/>
      <c r="H29" s="46"/>
      <c r="I29" s="47"/>
      <c r="J29" s="47"/>
      <c r="K29" s="47"/>
    </row>
    <row r="30" spans="1:11" ht="15.75" customHeight="1">
      <c r="A30" s="72" t="s">
        <v>62</v>
      </c>
      <c r="B30" s="72"/>
      <c r="C30" s="72"/>
      <c r="D30" s="72"/>
      <c r="E30" s="72"/>
      <c r="F30" s="72"/>
      <c r="G30" s="72"/>
      <c r="H30" s="46"/>
      <c r="I30" s="47"/>
      <c r="J30" s="47"/>
      <c r="K30" s="47"/>
    </row>
    <row r="31" spans="1:11" ht="15.75" customHeight="1">
      <c r="A31" s="73" t="s">
        <v>63</v>
      </c>
      <c r="B31" s="73"/>
      <c r="C31" s="73"/>
      <c r="D31" s="73"/>
      <c r="E31" s="73"/>
      <c r="F31" s="73"/>
      <c r="G31" s="73"/>
      <c r="H31" s="46"/>
      <c r="I31" s="47"/>
      <c r="J31" s="47"/>
      <c r="K31" s="47"/>
    </row>
    <row r="32" spans="1:11" ht="15.75" customHeight="1">
      <c r="A32" s="74"/>
      <c r="B32" s="75"/>
      <c r="C32" s="75"/>
      <c r="D32" s="75"/>
      <c r="E32" s="75"/>
      <c r="F32" s="75"/>
      <c r="G32" s="75"/>
      <c r="H32" s="46"/>
      <c r="I32" s="47"/>
      <c r="J32" s="47"/>
      <c r="K32" s="47"/>
    </row>
    <row r="33" spans="1:11" ht="15.75" customHeight="1">
      <c r="A33" s="74"/>
      <c r="B33" s="75"/>
      <c r="C33" s="75"/>
      <c r="D33" s="75"/>
      <c r="E33" s="75"/>
      <c r="F33" s="75"/>
      <c r="G33" s="75"/>
      <c r="H33" s="46"/>
      <c r="I33" s="47"/>
      <c r="J33" s="47"/>
      <c r="K33" s="47"/>
    </row>
    <row r="34" spans="1:11" ht="13.5" customHeight="1">
      <c r="A34" s="76" t="s">
        <v>64</v>
      </c>
      <c r="B34" s="76"/>
      <c r="C34" s="76"/>
      <c r="D34" s="76"/>
      <c r="E34" s="76"/>
      <c r="F34" s="76"/>
      <c r="G34" s="76"/>
      <c r="H34" s="46"/>
      <c r="I34" s="47"/>
      <c r="J34" s="47"/>
      <c r="K34" s="47"/>
    </row>
    <row r="35" spans="1:11" ht="26.25" customHeight="1">
      <c r="A35" s="77">
        <v>1</v>
      </c>
      <c r="B35" s="78" t="s">
        <v>65</v>
      </c>
      <c r="C35" s="78"/>
      <c r="D35" s="78"/>
      <c r="E35" s="78"/>
      <c r="F35" s="79">
        <f>A20</f>
        <v>0</v>
      </c>
      <c r="G35" s="79"/>
      <c r="H35" s="46"/>
      <c r="I35" s="47"/>
      <c r="J35" s="47"/>
      <c r="K35" s="47"/>
    </row>
    <row r="36" spans="1:11" ht="13.5" customHeight="1">
      <c r="A36" s="77">
        <v>2</v>
      </c>
      <c r="B36" s="78" t="s">
        <v>66</v>
      </c>
      <c r="C36" s="78"/>
      <c r="D36" s="78"/>
      <c r="E36" s="78"/>
      <c r="F36" s="80" t="s">
        <v>216</v>
      </c>
      <c r="G36" s="80"/>
      <c r="H36" s="46"/>
      <c r="I36" s="47"/>
      <c r="J36" s="47"/>
      <c r="K36" s="47"/>
    </row>
    <row r="37" spans="1:11" ht="13.5" customHeight="1">
      <c r="A37" s="77">
        <v>3</v>
      </c>
      <c r="B37" s="78" t="s">
        <v>68</v>
      </c>
      <c r="C37" s="78"/>
      <c r="D37" s="78"/>
      <c r="E37" s="78"/>
      <c r="F37" s="81">
        <v>1301.18</v>
      </c>
      <c r="G37" s="81"/>
      <c r="H37" s="46"/>
      <c r="I37" s="47"/>
      <c r="J37" s="47"/>
      <c r="K37" s="47"/>
    </row>
    <row r="38" spans="1:11" ht="13.5" customHeight="1">
      <c r="A38" s="77">
        <v>4</v>
      </c>
      <c r="B38" s="78" t="s">
        <v>69</v>
      </c>
      <c r="C38" s="78"/>
      <c r="D38" s="78"/>
      <c r="E38" s="78"/>
      <c r="F38" s="82">
        <v>44562</v>
      </c>
      <c r="G38" s="82"/>
      <c r="H38" s="46"/>
      <c r="I38" s="47"/>
      <c r="J38" s="47"/>
      <c r="K38" s="47"/>
    </row>
    <row r="39" spans="1:11" ht="15.75" customHeight="1">
      <c r="A39" s="83"/>
      <c r="B39" s="84"/>
      <c r="C39" s="84"/>
      <c r="D39" s="84"/>
      <c r="E39" s="84"/>
      <c r="F39" s="85"/>
      <c r="G39" s="85"/>
      <c r="H39" s="46"/>
      <c r="I39" s="47"/>
      <c r="J39" s="47"/>
      <c r="K39" s="47"/>
    </row>
    <row r="40" spans="1:11" ht="14.25" customHeight="1">
      <c r="A40" s="86" t="s">
        <v>70</v>
      </c>
      <c r="B40" s="86"/>
      <c r="C40" s="86"/>
      <c r="D40" s="86"/>
      <c r="E40" s="86"/>
      <c r="F40" s="86"/>
      <c r="G40" s="86"/>
      <c r="H40" s="46"/>
      <c r="I40" s="47"/>
      <c r="J40" s="47"/>
      <c r="K40" s="47"/>
    </row>
    <row r="41" spans="1:11" ht="14.25" customHeight="1">
      <c r="A41" s="87"/>
      <c r="B41" s="87"/>
      <c r="C41" s="87"/>
      <c r="D41" s="87"/>
      <c r="E41" s="87"/>
      <c r="F41" s="87"/>
      <c r="G41" s="87"/>
      <c r="H41" s="46"/>
      <c r="I41" s="47"/>
      <c r="J41" s="47"/>
      <c r="K41" s="47"/>
    </row>
    <row r="42" spans="1:11" ht="13.5" customHeight="1">
      <c r="A42" s="88" t="s">
        <v>71</v>
      </c>
      <c r="B42" s="88"/>
      <c r="C42" s="88"/>
      <c r="D42" s="88"/>
      <c r="E42" s="88"/>
      <c r="F42" s="88"/>
      <c r="G42" s="88"/>
      <c r="H42" s="46"/>
      <c r="I42" s="47"/>
      <c r="J42" s="47"/>
      <c r="K42" s="47"/>
    </row>
    <row r="43" spans="1:11" ht="13.5" customHeight="1">
      <c r="A43" s="88"/>
      <c r="B43" s="88"/>
      <c r="C43" s="88"/>
      <c r="D43" s="88"/>
      <c r="E43" s="88"/>
      <c r="F43" s="88"/>
      <c r="G43" s="88"/>
      <c r="H43" s="46"/>
      <c r="I43" s="47"/>
      <c r="J43" s="47"/>
      <c r="K43" s="47"/>
    </row>
    <row r="44" spans="1:11" ht="13.5" customHeight="1">
      <c r="A44" s="88"/>
      <c r="B44" s="88"/>
      <c r="C44" s="88"/>
      <c r="D44" s="88"/>
      <c r="E44" s="88"/>
      <c r="F44" s="88"/>
      <c r="G44" s="88"/>
      <c r="H44" s="46"/>
      <c r="I44" s="47"/>
      <c r="J44" s="47"/>
      <c r="K44" s="47"/>
    </row>
    <row r="45" spans="1:11" ht="14.25" customHeight="1">
      <c r="A45" s="89" t="s">
        <v>72</v>
      </c>
      <c r="B45" s="89"/>
      <c r="C45" s="89"/>
      <c r="D45" s="89"/>
      <c r="E45" s="89"/>
      <c r="F45" s="89"/>
      <c r="G45" s="89"/>
      <c r="H45" s="46"/>
      <c r="I45" s="47"/>
      <c r="J45" s="47"/>
      <c r="K45" s="47"/>
    </row>
    <row r="46" spans="1:11" ht="13.5" customHeight="1">
      <c r="A46" s="63">
        <v>1</v>
      </c>
      <c r="B46" s="64" t="s">
        <v>73</v>
      </c>
      <c r="C46" s="64"/>
      <c r="D46" s="64"/>
      <c r="E46" s="64"/>
      <c r="F46" s="64" t="s">
        <v>74</v>
      </c>
      <c r="G46" s="64"/>
      <c r="H46" s="46"/>
      <c r="I46" s="47"/>
      <c r="J46" s="47"/>
      <c r="K46" s="47"/>
    </row>
    <row r="47" spans="1:11" ht="13.5" customHeight="1">
      <c r="A47" s="90" t="s">
        <v>41</v>
      </c>
      <c r="B47" s="91" t="s">
        <v>75</v>
      </c>
      <c r="C47" s="91"/>
      <c r="D47" s="91"/>
      <c r="E47" s="91"/>
      <c r="F47" s="92">
        <f>F37</f>
        <v>1301.18</v>
      </c>
      <c r="G47" s="92"/>
      <c r="H47" s="46"/>
      <c r="I47" s="47"/>
      <c r="J47" s="47"/>
      <c r="K47" s="47"/>
    </row>
    <row r="48" spans="1:11" ht="13.5" customHeight="1">
      <c r="A48" s="93" t="s">
        <v>76</v>
      </c>
      <c r="B48" s="93"/>
      <c r="C48" s="93"/>
      <c r="D48" s="93"/>
      <c r="E48" s="93"/>
      <c r="F48" s="94">
        <f>SUM(F47)</f>
        <v>1301.18</v>
      </c>
      <c r="G48" s="94"/>
      <c r="H48" s="46"/>
      <c r="I48" s="47"/>
      <c r="J48" s="47"/>
      <c r="K48" s="47"/>
    </row>
    <row r="49" spans="1:11" ht="13.5" customHeight="1">
      <c r="A49" s="88" t="s">
        <v>77</v>
      </c>
      <c r="B49" s="88"/>
      <c r="C49" s="88"/>
      <c r="D49" s="88"/>
      <c r="E49" s="88"/>
      <c r="F49" s="88"/>
      <c r="G49" s="88"/>
      <c r="H49" s="46"/>
      <c r="I49" s="47"/>
      <c r="J49" s="47"/>
      <c r="K49" s="47"/>
    </row>
    <row r="50" spans="1:11" ht="15.75" customHeight="1">
      <c r="A50" s="88"/>
      <c r="B50" s="88"/>
      <c r="C50" s="88"/>
      <c r="D50" s="88"/>
      <c r="E50" s="88"/>
      <c r="F50" s="88"/>
      <c r="G50" s="88"/>
      <c r="H50" s="46"/>
      <c r="I50" s="47"/>
      <c r="J50" s="47"/>
      <c r="K50" s="47"/>
    </row>
    <row r="51" spans="1:11" ht="15.75" customHeight="1">
      <c r="A51" s="88"/>
      <c r="B51" s="88"/>
      <c r="C51" s="88"/>
      <c r="D51" s="88"/>
      <c r="E51" s="88"/>
      <c r="F51" s="88"/>
      <c r="G51" s="88"/>
      <c r="H51" s="46"/>
      <c r="I51" s="47"/>
      <c r="J51" s="47"/>
      <c r="K51" s="47"/>
    </row>
    <row r="52" spans="1:11" s="43" customFormat="1" ht="14.25" customHeight="1">
      <c r="A52" s="95" t="s">
        <v>78</v>
      </c>
      <c r="B52" s="95"/>
      <c r="C52" s="95"/>
      <c r="D52" s="95"/>
      <c r="E52" s="95"/>
      <c r="F52" s="95"/>
      <c r="G52" s="95"/>
      <c r="H52" s="46"/>
      <c r="I52" s="47"/>
      <c r="J52" s="47"/>
      <c r="K52" s="47"/>
    </row>
    <row r="53" spans="1:11" s="43" customFormat="1" ht="15.75" customHeight="1">
      <c r="A53" s="74"/>
      <c r="B53" s="75"/>
      <c r="C53" s="75"/>
      <c r="D53" s="75"/>
      <c r="E53" s="75"/>
      <c r="F53" s="75"/>
      <c r="G53" s="75"/>
      <c r="H53" s="46"/>
      <c r="I53" s="47"/>
      <c r="J53" s="47"/>
      <c r="K53" s="47"/>
    </row>
    <row r="54" spans="1:11" s="43" customFormat="1" ht="13.5" customHeight="1">
      <c r="A54" s="96" t="s">
        <v>79</v>
      </c>
      <c r="B54" s="96"/>
      <c r="C54" s="96"/>
      <c r="D54" s="96"/>
      <c r="E54" s="96"/>
      <c r="F54" s="96"/>
      <c r="G54" s="96"/>
      <c r="H54" s="46"/>
      <c r="I54" s="47"/>
      <c r="J54" s="47"/>
      <c r="K54" s="47"/>
    </row>
    <row r="55" spans="1:11" s="43" customFormat="1" ht="14.25" customHeight="1">
      <c r="A55" s="97"/>
      <c r="B55" s="97"/>
      <c r="C55" s="97"/>
      <c r="D55" s="97"/>
      <c r="E55" s="97"/>
      <c r="F55" s="97"/>
      <c r="G55" s="97"/>
      <c r="H55" s="46"/>
      <c r="I55" s="47"/>
      <c r="J55" s="47"/>
      <c r="K55" s="47"/>
    </row>
    <row r="56" spans="1:11" s="43" customFormat="1" ht="23.25" customHeight="1">
      <c r="A56" s="98" t="s">
        <v>80</v>
      </c>
      <c r="B56" s="98" t="s">
        <v>81</v>
      </c>
      <c r="C56" s="98"/>
      <c r="D56" s="98"/>
      <c r="E56" s="98"/>
      <c r="F56" s="98" t="s">
        <v>82</v>
      </c>
      <c r="G56" s="98" t="s">
        <v>74</v>
      </c>
      <c r="H56" s="46"/>
      <c r="I56" s="47"/>
      <c r="J56" s="47"/>
      <c r="K56" s="47"/>
    </row>
    <row r="57" spans="1:11" s="43" customFormat="1" ht="13.5" customHeight="1">
      <c r="A57" s="99" t="s">
        <v>41</v>
      </c>
      <c r="B57" s="100" t="s">
        <v>83</v>
      </c>
      <c r="C57" s="100"/>
      <c r="D57" s="100"/>
      <c r="E57" s="100"/>
      <c r="F57" s="101">
        <v>0.0833</v>
      </c>
      <c r="G57" s="102">
        <f>F48*F57</f>
        <v>108.388294</v>
      </c>
      <c r="H57" s="46"/>
      <c r="I57" s="47"/>
      <c r="J57" s="47"/>
      <c r="K57" s="47"/>
    </row>
    <row r="58" spans="1:11" s="43" customFormat="1" ht="13.5" customHeight="1">
      <c r="A58" s="99" t="s">
        <v>44</v>
      </c>
      <c r="B58" s="100" t="s">
        <v>84</v>
      </c>
      <c r="C58" s="100"/>
      <c r="D58" s="100"/>
      <c r="E58" s="100"/>
      <c r="F58" s="103">
        <v>0.0833</v>
      </c>
      <c r="G58" s="102">
        <f>F48*F58</f>
        <v>108.388294</v>
      </c>
      <c r="H58" s="46"/>
      <c r="I58" s="47"/>
      <c r="J58" s="47"/>
      <c r="K58" s="47"/>
    </row>
    <row r="59" spans="1:11" s="43" customFormat="1" ht="13.5" customHeight="1">
      <c r="A59" s="56" t="s">
        <v>47</v>
      </c>
      <c r="B59" s="104" t="s">
        <v>85</v>
      </c>
      <c r="C59" s="104"/>
      <c r="D59" s="104"/>
      <c r="E59" s="104"/>
      <c r="F59" s="103">
        <v>0.0278</v>
      </c>
      <c r="G59" s="102">
        <f>F48*F59</f>
        <v>36.172804</v>
      </c>
      <c r="H59" s="46"/>
      <c r="I59" s="47"/>
      <c r="J59" s="47"/>
      <c r="K59" s="47"/>
    </row>
    <row r="60" spans="1:11" s="43" customFormat="1" ht="13.5" customHeight="1">
      <c r="A60" s="63" t="s">
        <v>76</v>
      </c>
      <c r="B60" s="63"/>
      <c r="C60" s="63"/>
      <c r="D60" s="63"/>
      <c r="E60" s="63"/>
      <c r="F60" s="105">
        <f>F57+F58+F59</f>
        <v>0.1944</v>
      </c>
      <c r="G60" s="106">
        <f>G57+G58+G59</f>
        <v>252.949392</v>
      </c>
      <c r="H60" s="46"/>
      <c r="I60" s="47"/>
      <c r="J60" s="47"/>
      <c r="K60" s="47"/>
    </row>
    <row r="61" spans="1:11" s="43" customFormat="1" ht="14.25" customHeight="1">
      <c r="A61" s="107" t="s">
        <v>86</v>
      </c>
      <c r="B61" s="107"/>
      <c r="C61" s="107"/>
      <c r="D61" s="107"/>
      <c r="E61" s="107"/>
      <c r="F61" s="107"/>
      <c r="G61" s="107"/>
      <c r="H61" s="46"/>
      <c r="I61" s="47"/>
      <c r="J61" s="47"/>
      <c r="K61" s="47"/>
    </row>
    <row r="62" spans="1:11" s="43" customFormat="1" ht="15.75" customHeight="1">
      <c r="A62" s="107"/>
      <c r="B62" s="107"/>
      <c r="C62" s="107"/>
      <c r="D62" s="107"/>
      <c r="E62" s="107"/>
      <c r="F62" s="107"/>
      <c r="G62" s="107"/>
      <c r="H62" s="46"/>
      <c r="I62" s="47"/>
      <c r="J62" s="47"/>
      <c r="K62" s="47"/>
    </row>
    <row r="63" spans="1:11" s="43" customFormat="1" ht="13.5" customHeight="1">
      <c r="A63" s="107"/>
      <c r="B63" s="107"/>
      <c r="C63" s="107"/>
      <c r="D63" s="107"/>
      <c r="E63" s="107"/>
      <c r="F63" s="107"/>
      <c r="G63" s="107"/>
      <c r="H63" s="46"/>
      <c r="I63" s="47"/>
      <c r="J63" s="47"/>
      <c r="K63" s="47"/>
    </row>
    <row r="64" spans="1:11" s="43" customFormat="1" ht="19.5" customHeight="1">
      <c r="A64" s="108" t="s">
        <v>87</v>
      </c>
      <c r="B64" s="108"/>
      <c r="C64" s="108"/>
      <c r="D64" s="108"/>
      <c r="E64" s="108"/>
      <c r="F64" s="108"/>
      <c r="G64" s="108"/>
      <c r="H64" s="46"/>
      <c r="I64" s="47"/>
      <c r="J64" s="47"/>
      <c r="K64" s="47"/>
    </row>
    <row r="65" spans="1:11" s="43" customFormat="1" ht="13.5" customHeight="1">
      <c r="A65" s="108"/>
      <c r="B65" s="108"/>
      <c r="C65" s="108"/>
      <c r="D65" s="108"/>
      <c r="E65" s="108"/>
      <c r="F65" s="108"/>
      <c r="G65" s="108"/>
      <c r="H65" s="46"/>
      <c r="I65" s="47"/>
      <c r="J65" s="47"/>
      <c r="K65" s="47"/>
    </row>
    <row r="66" spans="1:11" s="43" customFormat="1" ht="13.5" customHeight="1">
      <c r="A66" s="108"/>
      <c r="B66" s="108"/>
      <c r="C66" s="108"/>
      <c r="D66" s="108"/>
      <c r="E66" s="108"/>
      <c r="F66" s="108"/>
      <c r="G66" s="108"/>
      <c r="H66" s="46"/>
      <c r="I66" s="47"/>
      <c r="J66" s="47"/>
      <c r="K66" s="47"/>
    </row>
    <row r="67" spans="1:11" s="43" customFormat="1" ht="14.25" customHeight="1">
      <c r="A67" s="109" t="s">
        <v>88</v>
      </c>
      <c r="B67" s="109"/>
      <c r="C67" s="109"/>
      <c r="D67" s="109"/>
      <c r="E67" s="109"/>
      <c r="F67" s="109"/>
      <c r="G67" s="109"/>
      <c r="H67" s="46"/>
      <c r="I67" s="47"/>
      <c r="J67" s="47"/>
      <c r="K67" s="47"/>
    </row>
    <row r="68" spans="1:11" s="43" customFormat="1" ht="9.75" customHeight="1">
      <c r="A68" s="109"/>
      <c r="B68" s="109"/>
      <c r="C68" s="109"/>
      <c r="D68" s="109"/>
      <c r="E68" s="109"/>
      <c r="F68" s="109"/>
      <c r="G68" s="109"/>
      <c r="H68" s="46"/>
      <c r="I68" s="47"/>
      <c r="J68" s="47"/>
      <c r="K68" s="47"/>
    </row>
    <row r="69" spans="1:11" s="43" customFormat="1" ht="9.75" customHeight="1">
      <c r="A69" s="109"/>
      <c r="B69" s="109"/>
      <c r="C69" s="109"/>
      <c r="D69" s="109"/>
      <c r="E69" s="109"/>
      <c r="F69" s="109"/>
      <c r="G69" s="109"/>
      <c r="H69" s="46"/>
      <c r="I69" s="47"/>
      <c r="J69" s="47"/>
      <c r="K69" s="47"/>
    </row>
    <row r="70" spans="1:11" s="43" customFormat="1" ht="14.25" customHeight="1">
      <c r="A70" s="110" t="s">
        <v>89</v>
      </c>
      <c r="B70" s="110"/>
      <c r="C70" s="110"/>
      <c r="D70" s="110"/>
      <c r="E70" s="110"/>
      <c r="F70" s="110"/>
      <c r="G70" s="111">
        <f>F48+G60</f>
        <v>1554.129392</v>
      </c>
      <c r="H70" s="46"/>
      <c r="I70" s="47"/>
      <c r="J70" s="47"/>
      <c r="K70" s="47"/>
    </row>
    <row r="71" spans="1:11" s="43" customFormat="1" ht="15.75" customHeight="1">
      <c r="A71" s="83"/>
      <c r="B71" s="75"/>
      <c r="C71" s="75"/>
      <c r="D71" s="75"/>
      <c r="E71" s="75"/>
      <c r="F71" s="75"/>
      <c r="G71" s="75"/>
      <c r="H71" s="46"/>
      <c r="I71" s="47"/>
      <c r="J71" s="47"/>
      <c r="K71" s="47"/>
    </row>
    <row r="72" spans="1:11" s="43" customFormat="1" ht="13.5" customHeight="1">
      <c r="A72" s="112" t="s">
        <v>90</v>
      </c>
      <c r="B72" s="113" t="s">
        <v>91</v>
      </c>
      <c r="C72" s="113"/>
      <c r="D72" s="113"/>
      <c r="E72" s="113"/>
      <c r="F72" s="113" t="s">
        <v>92</v>
      </c>
      <c r="G72" s="113" t="s">
        <v>74</v>
      </c>
      <c r="H72" s="46"/>
      <c r="I72" s="47"/>
      <c r="J72" s="47"/>
      <c r="K72" s="47"/>
    </row>
    <row r="73" spans="1:11" s="43" customFormat="1" ht="13.5" customHeight="1">
      <c r="A73" s="114" t="s">
        <v>41</v>
      </c>
      <c r="B73" s="115" t="s">
        <v>93</v>
      </c>
      <c r="C73" s="115"/>
      <c r="D73" s="115"/>
      <c r="E73" s="115"/>
      <c r="F73" s="116">
        <v>0.2</v>
      </c>
      <c r="G73" s="117">
        <f>G70*F73</f>
        <v>310.8258784</v>
      </c>
      <c r="H73" s="46"/>
      <c r="I73" s="47"/>
      <c r="J73" s="47"/>
      <c r="K73" s="47"/>
    </row>
    <row r="74" spans="1:11" s="43" customFormat="1" ht="13.5" customHeight="1">
      <c r="A74" s="114" t="s">
        <v>44</v>
      </c>
      <c r="B74" s="115" t="s">
        <v>94</v>
      </c>
      <c r="C74" s="115"/>
      <c r="D74" s="115"/>
      <c r="E74" s="115"/>
      <c r="F74" s="116">
        <v>0.025</v>
      </c>
      <c r="G74" s="117">
        <f>G70*F74</f>
        <v>38.8532348</v>
      </c>
      <c r="H74" s="46"/>
      <c r="I74" s="47"/>
      <c r="J74" s="47"/>
      <c r="K74" s="47"/>
    </row>
    <row r="75" spans="1:11" s="43" customFormat="1" ht="13.5" customHeight="1">
      <c r="A75" s="114" t="s">
        <v>47</v>
      </c>
      <c r="B75" s="115" t="s">
        <v>95</v>
      </c>
      <c r="C75" s="115"/>
      <c r="D75" s="115"/>
      <c r="E75" s="115"/>
      <c r="F75" s="116">
        <v>0.03</v>
      </c>
      <c r="G75" s="117">
        <f>G70*F75</f>
        <v>46.62388176</v>
      </c>
      <c r="H75" s="46"/>
      <c r="I75" s="47"/>
      <c r="J75" s="47"/>
      <c r="K75" s="47"/>
    </row>
    <row r="76" spans="1:11" s="43" customFormat="1" ht="13.5" customHeight="1">
      <c r="A76" s="114" t="s">
        <v>50</v>
      </c>
      <c r="B76" s="115" t="s">
        <v>96</v>
      </c>
      <c r="C76" s="115"/>
      <c r="D76" s="115"/>
      <c r="E76" s="115"/>
      <c r="F76" s="116">
        <v>0.015</v>
      </c>
      <c r="G76" s="117">
        <f>G70*F76</f>
        <v>23.31194088</v>
      </c>
      <c r="H76" s="46"/>
      <c r="I76" s="47"/>
      <c r="J76" s="47"/>
      <c r="K76" s="47"/>
    </row>
    <row r="77" spans="1:11" s="43" customFormat="1" ht="13.5" customHeight="1">
      <c r="A77" s="114" t="s">
        <v>97</v>
      </c>
      <c r="B77" s="115" t="s">
        <v>98</v>
      </c>
      <c r="C77" s="115"/>
      <c r="D77" s="115"/>
      <c r="E77" s="115"/>
      <c r="F77" s="116">
        <v>0.01</v>
      </c>
      <c r="G77" s="117">
        <f>G70*F77</f>
        <v>15.541293920000001</v>
      </c>
      <c r="H77" s="46"/>
      <c r="I77" s="47"/>
      <c r="J77" s="47"/>
      <c r="K77" s="47"/>
    </row>
    <row r="78" spans="1:11" s="43" customFormat="1" ht="13.5" customHeight="1">
      <c r="A78" s="114" t="s">
        <v>99</v>
      </c>
      <c r="B78" s="115" t="s">
        <v>100</v>
      </c>
      <c r="C78" s="115"/>
      <c r="D78" s="115"/>
      <c r="E78" s="115"/>
      <c r="F78" s="116">
        <v>0.006</v>
      </c>
      <c r="G78" s="117">
        <f>G70*F78</f>
        <v>9.324776352</v>
      </c>
      <c r="H78" s="46"/>
      <c r="I78" s="47"/>
      <c r="J78" s="47"/>
      <c r="K78" s="47"/>
    </row>
    <row r="79" spans="1:11" s="43" customFormat="1" ht="13.5" customHeight="1">
      <c r="A79" s="114" t="s">
        <v>101</v>
      </c>
      <c r="B79" s="78" t="s">
        <v>102</v>
      </c>
      <c r="C79" s="78"/>
      <c r="D79" s="78"/>
      <c r="E79" s="78"/>
      <c r="F79" s="116">
        <v>0.002</v>
      </c>
      <c r="G79" s="117">
        <f>G70*F79</f>
        <v>3.108258784</v>
      </c>
      <c r="H79" s="46"/>
      <c r="I79" s="47"/>
      <c r="J79" s="47"/>
      <c r="K79" s="47"/>
    </row>
    <row r="80" spans="1:11" s="43" customFormat="1" ht="13.5" customHeight="1">
      <c r="A80" s="114" t="s">
        <v>103</v>
      </c>
      <c r="B80" s="78" t="s">
        <v>104</v>
      </c>
      <c r="C80" s="78"/>
      <c r="D80" s="78"/>
      <c r="E80" s="78"/>
      <c r="F80" s="116">
        <v>0.08</v>
      </c>
      <c r="G80" s="117">
        <f>G70*F80</f>
        <v>124.33035136000001</v>
      </c>
      <c r="H80" s="46"/>
      <c r="I80" s="47"/>
      <c r="J80" s="47"/>
      <c r="K80" s="47"/>
    </row>
    <row r="81" spans="1:11" s="43" customFormat="1" ht="14.25" customHeight="1">
      <c r="A81" s="112" t="s">
        <v>76</v>
      </c>
      <c r="B81" s="112"/>
      <c r="C81" s="112"/>
      <c r="D81" s="112"/>
      <c r="E81" s="112"/>
      <c r="F81" s="118">
        <v>0.368</v>
      </c>
      <c r="G81" s="119">
        <f>G70*F81</f>
        <v>571.919616256</v>
      </c>
      <c r="H81" s="46"/>
      <c r="I81" s="47"/>
      <c r="J81" s="47"/>
      <c r="K81" s="47"/>
    </row>
    <row r="82" spans="1:11" s="43" customFormat="1" ht="13.5" customHeight="1">
      <c r="A82" s="55"/>
      <c r="B82" s="75"/>
      <c r="C82" s="75"/>
      <c r="D82" s="75"/>
      <c r="E82" s="75"/>
      <c r="F82" s="75"/>
      <c r="G82" s="75"/>
      <c r="H82" s="46"/>
      <c r="I82" s="47"/>
      <c r="J82" s="47"/>
      <c r="K82" s="47"/>
    </row>
    <row r="83" spans="1:11" s="43" customFormat="1" ht="14.25" customHeight="1">
      <c r="A83" s="120" t="s">
        <v>105</v>
      </c>
      <c r="B83" s="120"/>
      <c r="C83" s="120"/>
      <c r="D83" s="120"/>
      <c r="E83" s="120"/>
      <c r="F83" s="120"/>
      <c r="G83" s="120"/>
      <c r="H83" s="46"/>
      <c r="I83" s="47"/>
      <c r="J83" s="47"/>
      <c r="K83" s="47"/>
    </row>
    <row r="84" spans="1:11" s="43" customFormat="1" ht="13.5" customHeight="1">
      <c r="A84" s="120"/>
      <c r="B84" s="120"/>
      <c r="C84" s="120"/>
      <c r="D84" s="120"/>
      <c r="E84" s="120"/>
      <c r="F84" s="120"/>
      <c r="G84" s="120"/>
      <c r="H84" s="46"/>
      <c r="I84" s="47"/>
      <c r="J84" s="47"/>
      <c r="K84" s="47"/>
    </row>
    <row r="85" spans="1:11" s="43" customFormat="1" ht="14.25" customHeight="1">
      <c r="A85" s="120" t="s">
        <v>106</v>
      </c>
      <c r="B85" s="120"/>
      <c r="C85" s="120"/>
      <c r="D85" s="120"/>
      <c r="E85" s="120"/>
      <c r="F85" s="120"/>
      <c r="G85" s="120"/>
      <c r="H85" s="46"/>
      <c r="I85" s="47"/>
      <c r="J85" s="47"/>
      <c r="K85" s="47"/>
    </row>
    <row r="86" spans="1:11" s="43" customFormat="1" ht="13.5" customHeight="1">
      <c r="A86" s="120"/>
      <c r="B86" s="120"/>
      <c r="C86" s="120"/>
      <c r="D86" s="120"/>
      <c r="E86" s="120"/>
      <c r="F86" s="120"/>
      <c r="G86" s="120"/>
      <c r="H86" s="46"/>
      <c r="I86" s="47"/>
      <c r="J86" s="47"/>
      <c r="K86" s="47"/>
    </row>
    <row r="87" spans="1:64" ht="36.75" customHeight="1">
      <c r="A87" s="121" t="s">
        <v>107</v>
      </c>
      <c r="B87" s="121"/>
      <c r="C87" s="121"/>
      <c r="D87" s="121"/>
      <c r="E87" s="121"/>
      <c r="F87" s="121"/>
      <c r="G87" s="121"/>
      <c r="H87" s="18"/>
      <c r="I87" s="18"/>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11" s="43" customFormat="1" ht="18.75" customHeight="1">
      <c r="A88" s="120" t="s">
        <v>108</v>
      </c>
      <c r="B88" s="120"/>
      <c r="C88" s="120"/>
      <c r="D88" s="120"/>
      <c r="E88" s="120"/>
      <c r="F88" s="120"/>
      <c r="G88" s="120"/>
      <c r="H88" s="46"/>
      <c r="I88" s="47"/>
      <c r="J88" s="47"/>
      <c r="K88" s="47"/>
    </row>
    <row r="89" spans="1:11" s="43" customFormat="1" ht="15.75" customHeight="1">
      <c r="A89" s="70"/>
      <c r="B89" s="70"/>
      <c r="C89" s="70"/>
      <c r="D89" s="70"/>
      <c r="E89" s="70"/>
      <c r="F89" s="70"/>
      <c r="G89" s="70"/>
      <c r="H89" s="46"/>
      <c r="I89" s="47"/>
      <c r="J89" s="47"/>
      <c r="K89" s="47"/>
    </row>
    <row r="90" spans="1:11" s="43" customFormat="1" ht="15.75" customHeight="1">
      <c r="A90" s="122" t="s">
        <v>109</v>
      </c>
      <c r="B90" s="122"/>
      <c r="C90" s="122"/>
      <c r="D90" s="122"/>
      <c r="E90" s="122"/>
      <c r="F90" s="122"/>
      <c r="G90" s="122"/>
      <c r="H90" s="46"/>
      <c r="I90" s="47"/>
      <c r="J90" s="47"/>
      <c r="K90" s="47"/>
    </row>
    <row r="91" spans="1:11" s="43" customFormat="1" ht="13.5" customHeight="1">
      <c r="A91" s="55"/>
      <c r="B91" s="75"/>
      <c r="C91" s="75"/>
      <c r="D91" s="75"/>
      <c r="E91" s="75"/>
      <c r="F91" s="75"/>
      <c r="G91" s="75"/>
      <c r="H91" s="46"/>
      <c r="I91" s="47"/>
      <c r="J91" s="47"/>
      <c r="K91" s="47"/>
    </row>
    <row r="92" spans="1:11" s="43" customFormat="1" ht="14.25" customHeight="1">
      <c r="A92" s="123" t="s">
        <v>110</v>
      </c>
      <c r="B92" s="123" t="s">
        <v>111</v>
      </c>
      <c r="C92" s="123"/>
      <c r="D92" s="123"/>
      <c r="E92" s="123"/>
      <c r="F92" s="124" t="s">
        <v>74</v>
      </c>
      <c r="G92" s="124"/>
      <c r="H92" s="46"/>
      <c r="I92" s="47"/>
      <c r="J92" s="47"/>
      <c r="K92" s="47"/>
    </row>
    <row r="93" spans="1:11" s="43" customFormat="1" ht="14.25" customHeight="1">
      <c r="A93" s="125" t="s">
        <v>41</v>
      </c>
      <c r="B93" s="126" t="s">
        <v>112</v>
      </c>
      <c r="C93" s="126"/>
      <c r="D93" s="126"/>
      <c r="E93" s="126"/>
      <c r="F93" s="211"/>
      <c r="G93" s="211"/>
      <c r="H93" s="46"/>
      <c r="I93" s="47"/>
      <c r="J93" s="47"/>
      <c r="K93" s="47"/>
    </row>
    <row r="94" spans="1:11" s="43" customFormat="1" ht="25.5" customHeight="1">
      <c r="A94" s="125" t="s">
        <v>44</v>
      </c>
      <c r="B94" s="126" t="s">
        <v>113</v>
      </c>
      <c r="C94" s="126"/>
      <c r="D94" s="126"/>
      <c r="E94" s="126"/>
      <c r="F94" s="128">
        <f>22*8.42</f>
        <v>185.24</v>
      </c>
      <c r="G94" s="128"/>
      <c r="H94" s="46"/>
      <c r="I94" s="47"/>
      <c r="J94" s="47"/>
      <c r="K94" s="47"/>
    </row>
    <row r="95" spans="1:11" s="43" customFormat="1" ht="24.75" customHeight="1">
      <c r="A95" s="129" t="s">
        <v>47</v>
      </c>
      <c r="B95" s="130" t="s">
        <v>114</v>
      </c>
      <c r="C95" s="130"/>
      <c r="D95" s="130"/>
      <c r="E95" s="130"/>
      <c r="F95" s="131">
        <v>66.15</v>
      </c>
      <c r="G95" s="131"/>
      <c r="H95" s="46"/>
      <c r="I95" s="47"/>
      <c r="J95" s="47"/>
      <c r="K95" s="47"/>
    </row>
    <row r="96" spans="1:11" s="43" customFormat="1" ht="25.5" customHeight="1">
      <c r="A96" s="125" t="s">
        <v>50</v>
      </c>
      <c r="B96" s="130" t="s">
        <v>115</v>
      </c>
      <c r="C96" s="130"/>
      <c r="D96" s="130"/>
      <c r="E96" s="130"/>
      <c r="F96" s="131">
        <f>114.39</f>
        <v>114.39</v>
      </c>
      <c r="G96" s="131"/>
      <c r="H96" s="46"/>
      <c r="I96" s="47"/>
      <c r="J96" s="47"/>
      <c r="K96" s="47"/>
    </row>
    <row r="97" spans="1:11" s="43" customFormat="1" ht="27.75" customHeight="1">
      <c r="A97" s="118" t="s">
        <v>76</v>
      </c>
      <c r="B97" s="118"/>
      <c r="C97" s="118"/>
      <c r="D97" s="118"/>
      <c r="E97" s="118"/>
      <c r="F97" s="119">
        <f>SUM(F93:F96)</f>
        <v>365.78000000000003</v>
      </c>
      <c r="G97" s="119"/>
      <c r="H97" s="46"/>
      <c r="I97" s="47"/>
      <c r="J97" s="47"/>
      <c r="K97" s="47"/>
    </row>
    <row r="98" spans="1:11" s="43" customFormat="1" ht="10.5" customHeight="1">
      <c r="A98" s="66"/>
      <c r="B98" s="66"/>
      <c r="C98" s="66"/>
      <c r="D98" s="66"/>
      <c r="E98" s="66"/>
      <c r="F98" s="66"/>
      <c r="G98" s="66"/>
      <c r="H98" s="46"/>
      <c r="I98" s="47"/>
      <c r="J98" s="47"/>
      <c r="K98" s="47"/>
    </row>
    <row r="99" spans="1:11" ht="27.75" customHeight="1">
      <c r="A99" s="120" t="s">
        <v>116</v>
      </c>
      <c r="B99" s="120"/>
      <c r="C99" s="120"/>
      <c r="D99" s="120"/>
      <c r="E99" s="120"/>
      <c r="F99" s="120"/>
      <c r="G99" s="120"/>
      <c r="H99" s="46"/>
      <c r="I99" s="47"/>
      <c r="J99" s="47"/>
      <c r="K99" s="47"/>
    </row>
    <row r="100" spans="1:11" s="43" customFormat="1" ht="12" customHeight="1">
      <c r="A100" s="132"/>
      <c r="B100" s="132"/>
      <c r="C100" s="132"/>
      <c r="D100" s="132"/>
      <c r="E100" s="132"/>
      <c r="F100" s="132"/>
      <c r="G100" s="132"/>
      <c r="H100" s="46"/>
      <c r="I100" s="47"/>
      <c r="J100" s="47"/>
      <c r="K100" s="47"/>
    </row>
    <row r="101" spans="1:11" s="43" customFormat="1" ht="15.75" customHeight="1">
      <c r="A101" s="120" t="s">
        <v>117</v>
      </c>
      <c r="B101" s="120"/>
      <c r="C101" s="120"/>
      <c r="D101" s="120"/>
      <c r="E101" s="120"/>
      <c r="F101" s="120"/>
      <c r="G101" s="120"/>
      <c r="H101" s="46"/>
      <c r="I101" s="47"/>
      <c r="J101" s="47"/>
      <c r="K101" s="47"/>
    </row>
    <row r="102" spans="1:11" s="43" customFormat="1" ht="12" customHeight="1">
      <c r="A102" s="120"/>
      <c r="B102" s="120"/>
      <c r="C102" s="120"/>
      <c r="D102" s="120"/>
      <c r="E102" s="120"/>
      <c r="F102" s="120"/>
      <c r="G102" s="120"/>
      <c r="H102" s="46"/>
      <c r="I102" s="47"/>
      <c r="J102" s="47"/>
      <c r="K102" s="47"/>
    </row>
    <row r="103" spans="1:11" s="43" customFormat="1" ht="11.25" customHeight="1">
      <c r="A103" s="133"/>
      <c r="B103" s="133"/>
      <c r="C103" s="133"/>
      <c r="D103" s="133"/>
      <c r="E103" s="133"/>
      <c r="F103" s="133"/>
      <c r="G103" s="133"/>
      <c r="H103" s="46"/>
      <c r="I103" s="47"/>
      <c r="J103" s="47"/>
      <c r="K103" s="47"/>
    </row>
    <row r="104" spans="1:11" ht="27" customHeight="1">
      <c r="A104" s="108" t="s">
        <v>118</v>
      </c>
      <c r="B104" s="108"/>
      <c r="C104" s="108"/>
      <c r="D104" s="108"/>
      <c r="E104" s="108"/>
      <c r="F104" s="108"/>
      <c r="G104" s="108"/>
      <c r="H104" s="46"/>
      <c r="I104" s="47"/>
      <c r="J104" s="47"/>
      <c r="K104" s="47"/>
    </row>
    <row r="105" spans="1:11" s="43" customFormat="1" ht="13.5" customHeight="1">
      <c r="A105" s="47"/>
      <c r="B105" s="132"/>
      <c r="C105" s="132"/>
      <c r="D105" s="132"/>
      <c r="E105" s="132"/>
      <c r="F105" s="132"/>
      <c r="G105" s="132"/>
      <c r="H105" s="46"/>
      <c r="I105" s="47"/>
      <c r="J105" s="47"/>
      <c r="K105" s="47"/>
    </row>
    <row r="106" spans="1:11" ht="14.25" customHeight="1">
      <c r="A106" s="69" t="s">
        <v>119</v>
      </c>
      <c r="B106" s="69"/>
      <c r="C106" s="69"/>
      <c r="D106" s="69"/>
      <c r="E106" s="69"/>
      <c r="F106" s="69"/>
      <c r="G106" s="69"/>
      <c r="H106" s="46"/>
      <c r="I106" s="47"/>
      <c r="J106" s="47"/>
      <c r="K106" s="47"/>
    </row>
    <row r="107" spans="1:11" s="43" customFormat="1" ht="13.5" customHeight="1">
      <c r="A107" s="47"/>
      <c r="B107" s="47"/>
      <c r="C107" s="47"/>
      <c r="D107" s="47"/>
      <c r="E107" s="47"/>
      <c r="F107" s="47"/>
      <c r="G107" s="47"/>
      <c r="H107" s="46"/>
      <c r="I107" s="47"/>
      <c r="J107" s="47"/>
      <c r="K107" s="47"/>
    </row>
    <row r="108" spans="1:11" s="43" customFormat="1" ht="26.25" customHeight="1">
      <c r="A108" s="112">
        <v>2</v>
      </c>
      <c r="B108" s="134" t="s">
        <v>120</v>
      </c>
      <c r="C108" s="134"/>
      <c r="D108" s="134"/>
      <c r="E108" s="134"/>
      <c r="F108" s="112" t="s">
        <v>74</v>
      </c>
      <c r="G108" s="112"/>
      <c r="H108" s="46"/>
      <c r="I108" s="47"/>
      <c r="J108" s="47"/>
      <c r="K108" s="47"/>
    </row>
    <row r="109" spans="1:11" s="43" customFormat="1" ht="25.5" customHeight="1">
      <c r="A109" s="114" t="s">
        <v>80</v>
      </c>
      <c r="B109" s="78" t="s">
        <v>81</v>
      </c>
      <c r="C109" s="78"/>
      <c r="D109" s="78"/>
      <c r="E109" s="78"/>
      <c r="F109" s="135">
        <f>G60</f>
        <v>252.949392</v>
      </c>
      <c r="G109" s="135"/>
      <c r="H109" s="46"/>
      <c r="I109" s="47"/>
      <c r="J109" s="47"/>
      <c r="K109" s="47"/>
    </row>
    <row r="110" spans="1:11" s="43" customFormat="1" ht="13.5" customHeight="1">
      <c r="A110" s="114" t="s">
        <v>90</v>
      </c>
      <c r="B110" s="78" t="s">
        <v>91</v>
      </c>
      <c r="C110" s="78"/>
      <c r="D110" s="78"/>
      <c r="E110" s="78"/>
      <c r="F110" s="135">
        <f>G81</f>
        <v>571.919616256</v>
      </c>
      <c r="G110" s="135"/>
      <c r="H110" s="46"/>
      <c r="I110" s="47"/>
      <c r="J110" s="47"/>
      <c r="K110" s="47"/>
    </row>
    <row r="111" spans="1:11" s="43" customFormat="1" ht="13.5" customHeight="1">
      <c r="A111" s="114" t="s">
        <v>110</v>
      </c>
      <c r="B111" s="78" t="s">
        <v>111</v>
      </c>
      <c r="C111" s="78"/>
      <c r="D111" s="78"/>
      <c r="E111" s="78"/>
      <c r="F111" s="135">
        <f>F97</f>
        <v>365.78000000000003</v>
      </c>
      <c r="G111" s="135"/>
      <c r="H111" s="46"/>
      <c r="I111" s="47"/>
      <c r="J111" s="47"/>
      <c r="K111" s="47"/>
    </row>
    <row r="112" spans="1:11" s="43" customFormat="1" ht="14.25" customHeight="1">
      <c r="A112" s="134" t="s">
        <v>76</v>
      </c>
      <c r="B112" s="134"/>
      <c r="C112" s="134"/>
      <c r="D112" s="134"/>
      <c r="E112" s="134"/>
      <c r="F112" s="136">
        <f>F109+F110+F111</f>
        <v>1190.6490082560001</v>
      </c>
      <c r="G112" s="136"/>
      <c r="H112" s="46"/>
      <c r="I112" s="47"/>
      <c r="J112" s="47"/>
      <c r="K112" s="47"/>
    </row>
    <row r="113" spans="1:11" s="43" customFormat="1" ht="15.75" customHeight="1">
      <c r="A113" s="75"/>
      <c r="B113" s="75"/>
      <c r="C113" s="75"/>
      <c r="D113" s="75"/>
      <c r="E113" s="75"/>
      <c r="F113" s="75"/>
      <c r="G113" s="75"/>
      <c r="H113" s="46"/>
      <c r="I113" s="47"/>
      <c r="J113" s="47"/>
      <c r="K113" s="47"/>
    </row>
    <row r="114" spans="1:11" s="43" customFormat="1" ht="15.75" customHeight="1">
      <c r="A114" s="95" t="s">
        <v>121</v>
      </c>
      <c r="B114" s="95"/>
      <c r="C114" s="95"/>
      <c r="D114" s="95"/>
      <c r="E114" s="95"/>
      <c r="F114" s="95"/>
      <c r="G114" s="95"/>
      <c r="H114" s="46"/>
      <c r="I114" s="47"/>
      <c r="J114" s="47"/>
      <c r="K114" s="47"/>
    </row>
    <row r="115" spans="1:9" s="43" customFormat="1" ht="13.5" customHeight="1">
      <c r="A115" s="47"/>
      <c r="B115" s="75"/>
      <c r="C115" s="75"/>
      <c r="D115" s="75"/>
      <c r="E115" s="75"/>
      <c r="F115" s="75"/>
      <c r="G115" s="75"/>
      <c r="H115" s="46"/>
      <c r="I115" s="47"/>
    </row>
    <row r="116" spans="1:9" s="43" customFormat="1" ht="13.5" customHeight="1">
      <c r="A116" s="98">
        <v>3</v>
      </c>
      <c r="B116" s="98" t="s">
        <v>122</v>
      </c>
      <c r="C116" s="98"/>
      <c r="D116" s="98"/>
      <c r="E116" s="98"/>
      <c r="F116" s="98" t="s">
        <v>82</v>
      </c>
      <c r="G116" s="98" t="s">
        <v>74</v>
      </c>
      <c r="H116" s="46"/>
      <c r="I116" s="47"/>
    </row>
    <row r="117" spans="1:9" s="43" customFormat="1" ht="14.25" customHeight="1">
      <c r="A117" s="99" t="s">
        <v>41</v>
      </c>
      <c r="B117" s="137" t="s">
        <v>123</v>
      </c>
      <c r="C117" s="137"/>
      <c r="D117" s="137"/>
      <c r="E117" s="137"/>
      <c r="F117" s="138">
        <v>0.0042</v>
      </c>
      <c r="G117" s="139">
        <f aca="true" t="shared" si="0" ref="G117:G121">$F$48*F117</f>
        <v>5.464956</v>
      </c>
      <c r="H117" s="46"/>
      <c r="I117" s="47"/>
    </row>
    <row r="118" spans="1:9" s="43" customFormat="1" ht="14.25" customHeight="1">
      <c r="A118" s="56" t="s">
        <v>44</v>
      </c>
      <c r="B118" s="137" t="s">
        <v>124</v>
      </c>
      <c r="C118" s="137"/>
      <c r="D118" s="137"/>
      <c r="E118" s="137"/>
      <c r="F118" s="140">
        <f>0.08*F117</f>
        <v>0.000336</v>
      </c>
      <c r="G118" s="139">
        <f t="shared" si="0"/>
        <v>0.43719648</v>
      </c>
      <c r="H118" s="46"/>
      <c r="I118" s="47"/>
    </row>
    <row r="119" spans="1:9" s="43" customFormat="1" ht="26.25" customHeight="1">
      <c r="A119" s="56" t="s">
        <v>47</v>
      </c>
      <c r="B119" s="137" t="s">
        <v>125</v>
      </c>
      <c r="C119" s="137"/>
      <c r="D119" s="137"/>
      <c r="E119" s="137"/>
      <c r="F119" s="140">
        <v>0.04</v>
      </c>
      <c r="G119" s="139">
        <f t="shared" si="0"/>
        <v>52.047200000000004</v>
      </c>
      <c r="H119" s="46"/>
      <c r="I119" s="47"/>
    </row>
    <row r="120" spans="1:9" s="43" customFormat="1" ht="14.25" customHeight="1">
      <c r="A120" s="56" t="s">
        <v>50</v>
      </c>
      <c r="B120" s="137" t="s">
        <v>126</v>
      </c>
      <c r="C120" s="137"/>
      <c r="D120" s="137"/>
      <c r="E120" s="137"/>
      <c r="F120" s="140">
        <v>0.0194</v>
      </c>
      <c r="G120" s="139">
        <f t="shared" si="0"/>
        <v>25.242892</v>
      </c>
      <c r="H120" s="46"/>
      <c r="I120" s="47"/>
    </row>
    <row r="121" spans="1:9" s="43" customFormat="1" ht="24.75" customHeight="1">
      <c r="A121" s="56" t="s">
        <v>97</v>
      </c>
      <c r="B121" s="137" t="s">
        <v>127</v>
      </c>
      <c r="C121" s="137"/>
      <c r="D121" s="137"/>
      <c r="E121" s="137"/>
      <c r="F121" s="140">
        <f>F120*F81</f>
        <v>0.0071392</v>
      </c>
      <c r="G121" s="139">
        <f t="shared" si="0"/>
        <v>9.289384256</v>
      </c>
      <c r="H121" s="46"/>
      <c r="I121" s="47"/>
    </row>
    <row r="122" spans="1:9" s="43" customFormat="1" ht="13.5" customHeight="1">
      <c r="A122" s="141"/>
      <c r="B122" s="123" t="s">
        <v>128</v>
      </c>
      <c r="C122" s="123"/>
      <c r="D122" s="123"/>
      <c r="E122" s="123"/>
      <c r="F122" s="142">
        <f>SUM(F117:F121)</f>
        <v>0.0710752</v>
      </c>
      <c r="G122" s="143">
        <f>SUM(G117:G121)</f>
        <v>92.481628736</v>
      </c>
      <c r="H122" s="46"/>
      <c r="I122" s="47"/>
    </row>
    <row r="123" spans="1:9" s="43" customFormat="1" ht="13.5" customHeight="1">
      <c r="A123" s="144"/>
      <c r="B123" s="145"/>
      <c r="C123" s="145"/>
      <c r="D123" s="145"/>
      <c r="E123" s="145"/>
      <c r="F123" s="146"/>
      <c r="G123" s="147"/>
      <c r="H123" s="46"/>
      <c r="I123" s="47"/>
    </row>
    <row r="124" spans="1:9" s="43" customFormat="1" ht="13.5" customHeight="1">
      <c r="A124" s="120" t="s">
        <v>129</v>
      </c>
      <c r="B124" s="120"/>
      <c r="C124" s="120"/>
      <c r="D124" s="120"/>
      <c r="E124" s="120"/>
      <c r="F124" s="120"/>
      <c r="G124" s="120"/>
      <c r="H124" s="46"/>
      <c r="I124" s="47"/>
    </row>
    <row r="125" spans="1:9" s="43" customFormat="1" ht="13.5" customHeight="1">
      <c r="A125" s="120"/>
      <c r="B125" s="120"/>
      <c r="C125" s="120"/>
      <c r="D125" s="120"/>
      <c r="E125" s="120"/>
      <c r="F125" s="120"/>
      <c r="G125" s="120"/>
      <c r="H125" s="46"/>
      <c r="I125" s="47"/>
    </row>
    <row r="126" spans="1:9" s="43" customFormat="1" ht="13.5" customHeight="1">
      <c r="A126" s="120"/>
      <c r="B126" s="120"/>
      <c r="C126" s="120"/>
      <c r="D126" s="120"/>
      <c r="E126" s="120"/>
      <c r="F126" s="120"/>
      <c r="G126" s="120"/>
      <c r="H126" s="46"/>
      <c r="I126" s="47"/>
    </row>
    <row r="127" spans="1:9" s="43" customFormat="1" ht="15.75" customHeight="1">
      <c r="A127" s="120"/>
      <c r="B127" s="120"/>
      <c r="C127" s="120"/>
      <c r="D127" s="120"/>
      <c r="E127" s="120"/>
      <c r="F127" s="120"/>
      <c r="G127" s="120"/>
      <c r="H127" s="46"/>
      <c r="I127" s="47"/>
    </row>
    <row r="128" spans="1:9" s="43" customFormat="1" ht="13.5" customHeight="1">
      <c r="A128" s="144"/>
      <c r="B128" s="145"/>
      <c r="C128" s="145"/>
      <c r="D128" s="145"/>
      <c r="E128" s="145"/>
      <c r="F128" s="146"/>
      <c r="G128" s="148"/>
      <c r="H128" s="46"/>
      <c r="I128" s="47"/>
    </row>
    <row r="129" spans="1:9" s="43" customFormat="1" ht="57.75" customHeight="1">
      <c r="A129" s="149" t="s">
        <v>130</v>
      </c>
      <c r="B129" s="149"/>
      <c r="C129" s="149"/>
      <c r="D129" s="149"/>
      <c r="E129" s="149"/>
      <c r="F129" s="149"/>
      <c r="G129" s="149"/>
      <c r="H129" s="46"/>
      <c r="I129" s="47"/>
    </row>
    <row r="130" spans="1:9" s="43" customFormat="1" ht="80.25" customHeight="1">
      <c r="A130" s="150" t="s">
        <v>131</v>
      </c>
      <c r="B130" s="150"/>
      <c r="C130" s="150"/>
      <c r="D130" s="150"/>
      <c r="E130" s="150"/>
      <c r="F130" s="150"/>
      <c r="G130" s="150"/>
      <c r="H130" s="46"/>
      <c r="I130" s="47"/>
    </row>
    <row r="131" spans="1:9" s="43" customFormat="1" ht="15" customHeight="1">
      <c r="A131" s="149"/>
      <c r="B131" s="145"/>
      <c r="C131" s="145"/>
      <c r="D131" s="145"/>
      <c r="E131" s="145"/>
      <c r="F131" s="146"/>
      <c r="G131" s="148"/>
      <c r="H131" s="46"/>
      <c r="I131" s="47"/>
    </row>
    <row r="132" spans="1:11" s="43" customFormat="1" ht="15.75" customHeight="1">
      <c r="A132" s="95" t="s">
        <v>132</v>
      </c>
      <c r="B132" s="95"/>
      <c r="C132" s="95"/>
      <c r="D132" s="95"/>
      <c r="E132" s="95"/>
      <c r="F132" s="95"/>
      <c r="G132" s="95"/>
      <c r="H132" s="46"/>
      <c r="I132" s="151"/>
      <c r="J132" s="152"/>
      <c r="K132" s="47"/>
    </row>
    <row r="133" spans="1:11" s="43" customFormat="1" ht="15.75" customHeight="1">
      <c r="A133" s="153"/>
      <c r="B133" s="153"/>
      <c r="C133" s="153"/>
      <c r="D133" s="153"/>
      <c r="E133" s="153"/>
      <c r="F133" s="153"/>
      <c r="G133" s="153"/>
      <c r="H133" s="46"/>
      <c r="I133" s="47"/>
      <c r="J133" s="47"/>
      <c r="K133" s="47"/>
    </row>
    <row r="134" spans="1:11" s="43" customFormat="1" ht="24.75" customHeight="1">
      <c r="A134" s="108" t="s">
        <v>133</v>
      </c>
      <c r="B134" s="108"/>
      <c r="C134" s="108"/>
      <c r="D134" s="108"/>
      <c r="E134" s="108"/>
      <c r="F134" s="108"/>
      <c r="G134" s="108"/>
      <c r="H134" s="46"/>
      <c r="I134" s="47"/>
      <c r="J134" s="47"/>
      <c r="K134" s="47"/>
    </row>
    <row r="135" spans="1:11" s="43" customFormat="1" ht="14.25" customHeight="1">
      <c r="A135" s="153"/>
      <c r="B135" s="153"/>
      <c r="C135" s="153"/>
      <c r="D135" s="153"/>
      <c r="E135" s="153"/>
      <c r="F135" s="153"/>
      <c r="G135" s="153"/>
      <c r="H135" s="46"/>
      <c r="I135" s="47"/>
      <c r="J135" s="47"/>
      <c r="K135" s="47"/>
    </row>
    <row r="136" spans="1:11" s="43" customFormat="1" ht="13.5" customHeight="1">
      <c r="A136" s="110" t="s">
        <v>134</v>
      </c>
      <c r="B136" s="110"/>
      <c r="C136" s="110"/>
      <c r="D136" s="110"/>
      <c r="E136" s="110"/>
      <c r="F136" s="110"/>
      <c r="G136" s="154">
        <f>(F48+F112+G122)</f>
        <v>2584.310636992</v>
      </c>
      <c r="H136" s="46"/>
      <c r="I136" s="47"/>
      <c r="J136" s="47"/>
      <c r="K136" s="47"/>
    </row>
    <row r="137" spans="1:11" s="43" customFormat="1" ht="14.25" customHeight="1">
      <c r="A137" s="153"/>
      <c r="B137" s="153"/>
      <c r="C137" s="153"/>
      <c r="D137" s="153"/>
      <c r="E137" s="153"/>
      <c r="F137" s="153"/>
      <c r="G137" s="155"/>
      <c r="H137" s="46"/>
      <c r="I137" s="47"/>
      <c r="J137" s="47"/>
      <c r="K137" s="47"/>
    </row>
    <row r="138" spans="1:11" s="43" customFormat="1" ht="15.75" customHeight="1">
      <c r="A138" s="122" t="s">
        <v>135</v>
      </c>
      <c r="B138" s="122"/>
      <c r="C138" s="122"/>
      <c r="D138" s="122"/>
      <c r="E138" s="122"/>
      <c r="F138" s="122"/>
      <c r="G138" s="122"/>
      <c r="H138" s="46"/>
      <c r="I138" s="47"/>
      <c r="J138" s="47"/>
      <c r="K138" s="47"/>
    </row>
    <row r="139" spans="1:11" s="43" customFormat="1" ht="15.75" customHeight="1">
      <c r="A139" s="153"/>
      <c r="B139" s="153"/>
      <c r="C139" s="153"/>
      <c r="D139" s="153"/>
      <c r="E139" s="153"/>
      <c r="F139" s="153"/>
      <c r="G139" s="153"/>
      <c r="H139" s="46"/>
      <c r="I139" s="47"/>
      <c r="J139" s="47"/>
      <c r="K139" s="47"/>
    </row>
    <row r="140" spans="1:11" s="43" customFormat="1" ht="25.5" customHeight="1">
      <c r="A140" s="98" t="s">
        <v>136</v>
      </c>
      <c r="B140" s="98" t="s">
        <v>137</v>
      </c>
      <c r="C140" s="98"/>
      <c r="D140" s="98"/>
      <c r="E140" s="98"/>
      <c r="F140" s="156" t="s">
        <v>138</v>
      </c>
      <c r="G140" s="98" t="s">
        <v>74</v>
      </c>
      <c r="H140" s="46"/>
      <c r="I140" s="47"/>
      <c r="J140" s="47"/>
      <c r="K140" s="47"/>
    </row>
    <row r="141" spans="1:11" s="43" customFormat="1" ht="13.5" customHeight="1">
      <c r="A141" s="56" t="s">
        <v>41</v>
      </c>
      <c r="B141" s="137" t="s">
        <v>139</v>
      </c>
      <c r="C141" s="137"/>
      <c r="D141" s="137"/>
      <c r="E141" s="137"/>
      <c r="F141" s="157">
        <v>0.0833</v>
      </c>
      <c r="G141" s="158">
        <f aca="true" t="shared" si="1" ref="G141:G146">$G$136*F141</f>
        <v>215.2730760614336</v>
      </c>
      <c r="H141" s="46"/>
      <c r="I141" s="159"/>
      <c r="J141" s="47"/>
      <c r="K141" s="47"/>
    </row>
    <row r="142" spans="1:11" s="43" customFormat="1" ht="13.5" customHeight="1">
      <c r="A142" s="125" t="s">
        <v>44</v>
      </c>
      <c r="B142" s="160" t="s">
        <v>137</v>
      </c>
      <c r="C142" s="160"/>
      <c r="D142" s="160"/>
      <c r="E142" s="160"/>
      <c r="F142" s="103">
        <v>0.0222</v>
      </c>
      <c r="G142" s="158">
        <f t="shared" si="1"/>
        <v>57.37169614122241</v>
      </c>
      <c r="H142" s="46"/>
      <c r="I142" s="161"/>
      <c r="J142" s="47"/>
      <c r="K142" s="47"/>
    </row>
    <row r="143" spans="1:11" s="43" customFormat="1" ht="13.5" customHeight="1">
      <c r="A143" s="125" t="s">
        <v>47</v>
      </c>
      <c r="B143" s="100" t="s">
        <v>140</v>
      </c>
      <c r="C143" s="100"/>
      <c r="D143" s="100"/>
      <c r="E143" s="100"/>
      <c r="F143" s="103">
        <v>0.0004</v>
      </c>
      <c r="G143" s="158">
        <f t="shared" si="1"/>
        <v>1.0337242547968002</v>
      </c>
      <c r="H143" s="46"/>
      <c r="I143" s="47"/>
      <c r="J143" s="47"/>
      <c r="K143" s="47"/>
    </row>
    <row r="144" spans="1:11" s="43" customFormat="1" ht="13.5" customHeight="1">
      <c r="A144" s="125" t="s">
        <v>50</v>
      </c>
      <c r="B144" s="100" t="s">
        <v>141</v>
      </c>
      <c r="C144" s="100"/>
      <c r="D144" s="100"/>
      <c r="E144" s="100"/>
      <c r="F144" s="103">
        <v>0.0002</v>
      </c>
      <c r="G144" s="158">
        <f t="shared" si="1"/>
        <v>0.5168621273984001</v>
      </c>
      <c r="H144" s="46"/>
      <c r="I144" s="47"/>
      <c r="J144" s="47"/>
      <c r="K144" s="47"/>
    </row>
    <row r="145" spans="1:11" s="43" customFormat="1" ht="13.5" customHeight="1">
      <c r="A145" s="125" t="s">
        <v>97</v>
      </c>
      <c r="B145" s="100" t="s">
        <v>142</v>
      </c>
      <c r="C145" s="100"/>
      <c r="D145" s="100"/>
      <c r="E145" s="100"/>
      <c r="F145" s="103">
        <v>0.0014</v>
      </c>
      <c r="G145" s="158">
        <f t="shared" si="1"/>
        <v>3.6180348917888003</v>
      </c>
      <c r="H145" s="46"/>
      <c r="I145" s="47"/>
      <c r="J145" s="47"/>
      <c r="K145" s="47"/>
    </row>
    <row r="146" spans="1:11" s="43" customFormat="1" ht="13.5" customHeight="1">
      <c r="A146" s="162" t="s">
        <v>99</v>
      </c>
      <c r="B146" s="100" t="s">
        <v>143</v>
      </c>
      <c r="C146" s="100"/>
      <c r="D146" s="100"/>
      <c r="E146" s="100"/>
      <c r="F146" s="163">
        <v>0.0166</v>
      </c>
      <c r="G146" s="158">
        <f t="shared" si="1"/>
        <v>42.899556574067205</v>
      </c>
      <c r="H146" s="46"/>
      <c r="I146" s="47"/>
      <c r="J146" s="47"/>
      <c r="K146" s="47"/>
    </row>
    <row r="147" spans="1:11" s="43" customFormat="1" ht="13.5" customHeight="1">
      <c r="A147" s="141"/>
      <c r="B147" s="123" t="s">
        <v>128</v>
      </c>
      <c r="C147" s="123"/>
      <c r="D147" s="123"/>
      <c r="E147" s="123"/>
      <c r="F147" s="142">
        <f>SUM(F141:F146)</f>
        <v>0.1241</v>
      </c>
      <c r="G147" s="143">
        <f>SUM(G141:G146)</f>
        <v>320.7129500507072</v>
      </c>
      <c r="H147" s="46"/>
      <c r="I147" s="47"/>
      <c r="J147" s="47"/>
      <c r="K147" s="47"/>
    </row>
    <row r="148" spans="1:11" ht="14.25" customHeight="1">
      <c r="A148" s="47"/>
      <c r="B148" s="47"/>
      <c r="C148" s="47"/>
      <c r="D148" s="47"/>
      <c r="E148" s="47"/>
      <c r="F148" s="47"/>
      <c r="G148" s="47"/>
      <c r="H148" s="46"/>
      <c r="I148" s="47"/>
      <c r="J148" s="47"/>
      <c r="K148" s="47"/>
    </row>
    <row r="149" spans="1:11" s="43" customFormat="1" ht="13.5" customHeight="1">
      <c r="A149" s="108" t="s">
        <v>144</v>
      </c>
      <c r="B149" s="108"/>
      <c r="C149" s="108"/>
      <c r="D149" s="108"/>
      <c r="E149" s="108"/>
      <c r="F149" s="108"/>
      <c r="G149" s="108"/>
      <c r="H149" s="46"/>
      <c r="I149" s="47"/>
      <c r="J149" s="47"/>
      <c r="K149" s="47"/>
    </row>
    <row r="150" spans="1:11" s="43" customFormat="1" ht="21" customHeight="1">
      <c r="A150" s="108"/>
      <c r="B150" s="108"/>
      <c r="C150" s="108"/>
      <c r="D150" s="108"/>
      <c r="E150" s="108"/>
      <c r="F150" s="108"/>
      <c r="G150" s="108"/>
      <c r="H150" s="46"/>
      <c r="I150" s="47"/>
      <c r="J150" s="47"/>
      <c r="K150" s="47"/>
    </row>
    <row r="151" spans="1:11" s="43" customFormat="1" ht="104.25" customHeight="1">
      <c r="A151" s="164" t="s">
        <v>145</v>
      </c>
      <c r="B151" s="164"/>
      <c r="C151" s="164"/>
      <c r="D151" s="164"/>
      <c r="E151" s="164"/>
      <c r="F151" s="164"/>
      <c r="G151" s="164"/>
      <c r="H151" s="46"/>
      <c r="I151" s="47"/>
      <c r="J151" s="47"/>
      <c r="K151" s="47"/>
    </row>
    <row r="152" spans="1:11" s="43" customFormat="1" ht="13.5" customHeight="1">
      <c r="A152" s="165"/>
      <c r="B152" s="120"/>
      <c r="C152" s="120"/>
      <c r="D152" s="120"/>
      <c r="E152" s="120"/>
      <c r="F152" s="120"/>
      <c r="G152" s="120"/>
      <c r="H152" s="46"/>
      <c r="I152" s="47"/>
      <c r="J152" s="47"/>
      <c r="K152" s="47"/>
    </row>
    <row r="153" spans="1:11" s="43" customFormat="1" ht="102" customHeight="1">
      <c r="A153" s="164" t="s">
        <v>146</v>
      </c>
      <c r="B153" s="164"/>
      <c r="C153" s="164"/>
      <c r="D153" s="164"/>
      <c r="E153" s="164"/>
      <c r="F153" s="164"/>
      <c r="G153" s="164"/>
      <c r="H153" s="46"/>
      <c r="I153" s="47"/>
      <c r="J153" s="47"/>
      <c r="K153" s="47"/>
    </row>
    <row r="154" spans="1:11" s="43" customFormat="1" ht="14.25" customHeight="1">
      <c r="A154" s="47"/>
      <c r="B154" s="47"/>
      <c r="C154" s="47"/>
      <c r="D154" s="47"/>
      <c r="E154" s="47"/>
      <c r="F154" s="47"/>
      <c r="G154" s="47"/>
      <c r="H154" s="46"/>
      <c r="I154" s="47"/>
      <c r="J154" s="47"/>
      <c r="K154" s="47"/>
    </row>
    <row r="155" spans="1:11" s="43" customFormat="1" ht="146.25" customHeight="1">
      <c r="A155" s="164" t="s">
        <v>147</v>
      </c>
      <c r="B155" s="164"/>
      <c r="C155" s="164"/>
      <c r="D155" s="164"/>
      <c r="E155" s="164"/>
      <c r="F155" s="164"/>
      <c r="G155" s="164"/>
      <c r="H155" s="46"/>
      <c r="I155" s="47"/>
      <c r="J155" s="47"/>
      <c r="K155" s="47"/>
    </row>
    <row r="156" spans="1:11" s="43" customFormat="1" ht="13.5" customHeight="1">
      <c r="A156" s="165"/>
      <c r="B156" s="47"/>
      <c r="C156" s="47"/>
      <c r="D156" s="47"/>
      <c r="E156" s="47"/>
      <c r="F156" s="47"/>
      <c r="G156" s="47"/>
      <c r="H156" s="46"/>
      <c r="I156" s="47"/>
      <c r="J156" s="47"/>
      <c r="K156" s="47"/>
    </row>
    <row r="157" spans="1:11" s="43" customFormat="1" ht="234.75" customHeight="1">
      <c r="A157" s="164" t="s">
        <v>148</v>
      </c>
      <c r="B157" s="164"/>
      <c r="C157" s="164"/>
      <c r="D157" s="164"/>
      <c r="E157" s="164"/>
      <c r="F157" s="164"/>
      <c r="G157" s="164"/>
      <c r="H157" s="46"/>
      <c r="I157" s="47"/>
      <c r="J157" s="47"/>
      <c r="K157" s="47"/>
    </row>
    <row r="158" spans="1:11" s="43" customFormat="1" ht="13.5" customHeight="1">
      <c r="A158" s="165"/>
      <c r="B158" s="47"/>
      <c r="C158" s="47"/>
      <c r="D158" s="47"/>
      <c r="E158" s="47"/>
      <c r="F158" s="47"/>
      <c r="G158" s="47"/>
      <c r="H158" s="46"/>
      <c r="I158" s="47"/>
      <c r="J158" s="47"/>
      <c r="K158" s="47"/>
    </row>
    <row r="159" spans="1:11" s="43" customFormat="1" ht="189.75" customHeight="1">
      <c r="A159" s="164" t="s">
        <v>149</v>
      </c>
      <c r="B159" s="164"/>
      <c r="C159" s="164"/>
      <c r="D159" s="164"/>
      <c r="E159" s="164"/>
      <c r="F159" s="164"/>
      <c r="G159" s="164"/>
      <c r="H159" s="46"/>
      <c r="I159" s="47"/>
      <c r="J159" s="47"/>
      <c r="K159" s="47"/>
    </row>
    <row r="160" spans="1:11" s="43" customFormat="1" ht="13.5" customHeight="1">
      <c r="A160" s="165"/>
      <c r="B160" s="47"/>
      <c r="C160" s="47"/>
      <c r="D160" s="47"/>
      <c r="E160" s="47"/>
      <c r="F160" s="47"/>
      <c r="G160" s="47"/>
      <c r="H160" s="46"/>
      <c r="I160" s="47"/>
      <c r="J160" s="47"/>
      <c r="K160" s="47"/>
    </row>
    <row r="161" spans="1:11" s="43" customFormat="1" ht="71.25" customHeight="1">
      <c r="A161" s="164" t="s">
        <v>150</v>
      </c>
      <c r="B161" s="164"/>
      <c r="C161" s="164"/>
      <c r="D161" s="164"/>
      <c r="E161" s="164"/>
      <c r="F161" s="164"/>
      <c r="G161" s="164"/>
      <c r="H161" s="46"/>
      <c r="I161" s="47"/>
      <c r="J161" s="47"/>
      <c r="K161" s="47"/>
    </row>
    <row r="162" spans="1:11" s="43" customFormat="1" ht="13.5" customHeight="1">
      <c r="A162" s="165"/>
      <c r="B162" s="47"/>
      <c r="C162" s="47"/>
      <c r="D162" s="47"/>
      <c r="E162" s="47"/>
      <c r="F162" s="47"/>
      <c r="G162" s="47"/>
      <c r="H162" s="46"/>
      <c r="I162" s="47"/>
      <c r="J162" s="47"/>
      <c r="K162" s="47"/>
    </row>
    <row r="163" spans="1:11" s="43" customFormat="1" ht="15.75" customHeight="1">
      <c r="A163" s="122" t="s">
        <v>151</v>
      </c>
      <c r="B163" s="122"/>
      <c r="C163" s="122"/>
      <c r="D163" s="122"/>
      <c r="E163" s="122"/>
      <c r="F163" s="122"/>
      <c r="G163" s="122"/>
      <c r="H163" s="46"/>
      <c r="I163" s="47"/>
      <c r="J163" s="166"/>
      <c r="K163" s="47"/>
    </row>
    <row r="164" spans="1:11" s="43" customFormat="1" ht="15.75" customHeight="1">
      <c r="A164" s="153"/>
      <c r="B164" s="153"/>
      <c r="C164" s="153"/>
      <c r="D164" s="153"/>
      <c r="E164" s="153"/>
      <c r="F164" s="153"/>
      <c r="G164" s="153"/>
      <c r="H164" s="46"/>
      <c r="I164" s="47"/>
      <c r="J164" s="47"/>
      <c r="K164" s="47"/>
    </row>
    <row r="165" spans="1:11" s="43" customFormat="1" ht="13.5" customHeight="1">
      <c r="A165" s="98" t="s">
        <v>152</v>
      </c>
      <c r="B165" s="98" t="s">
        <v>153</v>
      </c>
      <c r="C165" s="98"/>
      <c r="D165" s="98"/>
      <c r="E165" s="98"/>
      <c r="F165" s="156" t="s">
        <v>82</v>
      </c>
      <c r="G165" s="98" t="s">
        <v>74</v>
      </c>
      <c r="H165" s="46"/>
      <c r="I165" s="47"/>
      <c r="J165" s="47"/>
      <c r="K165" s="47"/>
    </row>
    <row r="166" spans="1:11" s="43" customFormat="1" ht="14.25" customHeight="1">
      <c r="A166" s="90" t="s">
        <v>41</v>
      </c>
      <c r="B166" s="100" t="s">
        <v>154</v>
      </c>
      <c r="C166" s="100"/>
      <c r="D166" s="100"/>
      <c r="E166" s="100"/>
      <c r="F166" s="101">
        <v>0</v>
      </c>
      <c r="G166" s="102">
        <f>G136*F166</f>
        <v>0</v>
      </c>
      <c r="H166" s="46"/>
      <c r="I166" s="47"/>
      <c r="J166" s="47"/>
      <c r="K166" s="47"/>
    </row>
    <row r="167" spans="1:11" s="43" customFormat="1" ht="13.5" customHeight="1">
      <c r="A167" s="63" t="s">
        <v>155</v>
      </c>
      <c r="B167" s="63"/>
      <c r="C167" s="63"/>
      <c r="D167" s="63"/>
      <c r="E167" s="63"/>
      <c r="F167" s="142">
        <v>0</v>
      </c>
      <c r="G167" s="167">
        <f>G166</f>
        <v>0</v>
      </c>
      <c r="H167" s="46"/>
      <c r="I167" s="47"/>
      <c r="J167" s="47"/>
      <c r="K167" s="47"/>
    </row>
    <row r="168" spans="1:11" s="43" customFormat="1" ht="13.5" customHeight="1">
      <c r="A168" s="107" t="s">
        <v>156</v>
      </c>
      <c r="B168" s="107"/>
      <c r="C168" s="107"/>
      <c r="D168" s="107"/>
      <c r="E168" s="107"/>
      <c r="F168" s="107"/>
      <c r="G168" s="107"/>
      <c r="H168" s="46"/>
      <c r="I168" s="47"/>
      <c r="J168" s="47"/>
      <c r="K168" s="47"/>
    </row>
    <row r="169" spans="1:11" s="43" customFormat="1" ht="15.75" customHeight="1">
      <c r="A169" s="107"/>
      <c r="B169" s="107"/>
      <c r="C169" s="107"/>
      <c r="D169" s="107"/>
      <c r="E169" s="107"/>
      <c r="F169" s="107"/>
      <c r="G169" s="107"/>
      <c r="H169" s="46"/>
      <c r="I169" s="47"/>
      <c r="J169" s="47"/>
      <c r="K169" s="47"/>
    </row>
    <row r="170" spans="1:11" s="43" customFormat="1" ht="15.75" customHeight="1">
      <c r="A170" s="168"/>
      <c r="B170" s="54"/>
      <c r="C170" s="54"/>
      <c r="D170" s="54"/>
      <c r="E170" s="54"/>
      <c r="F170" s="169"/>
      <c r="G170" s="170"/>
      <c r="H170" s="46"/>
      <c r="I170" s="47"/>
      <c r="J170" s="47"/>
      <c r="K170" s="47"/>
    </row>
    <row r="171" spans="1:11" s="43" customFormat="1" ht="13.5" customHeight="1">
      <c r="A171" s="69" t="s">
        <v>157</v>
      </c>
      <c r="B171" s="69"/>
      <c r="C171" s="69"/>
      <c r="D171" s="69"/>
      <c r="E171" s="69"/>
      <c r="F171" s="69"/>
      <c r="G171" s="69"/>
      <c r="H171" s="46"/>
      <c r="I171" s="47"/>
      <c r="J171" s="47"/>
      <c r="K171" s="47"/>
    </row>
    <row r="172" spans="1:11" s="43" customFormat="1" ht="14.25" customHeight="1">
      <c r="A172" s="171"/>
      <c r="B172" s="171"/>
      <c r="C172" s="171"/>
      <c r="D172" s="171"/>
      <c r="E172" s="171"/>
      <c r="F172" s="171"/>
      <c r="G172" s="171"/>
      <c r="H172" s="46"/>
      <c r="I172" s="47"/>
      <c r="J172" s="47"/>
      <c r="K172" s="47"/>
    </row>
    <row r="173" spans="1:11" s="43" customFormat="1" ht="14.25" customHeight="1">
      <c r="A173" s="98">
        <v>4</v>
      </c>
      <c r="B173" s="172" t="s">
        <v>158</v>
      </c>
      <c r="C173" s="172"/>
      <c r="D173" s="172"/>
      <c r="E173" s="172"/>
      <c r="F173" s="63"/>
      <c r="G173" s="98" t="s">
        <v>74</v>
      </c>
      <c r="H173" s="46"/>
      <c r="I173" s="47"/>
      <c r="J173" s="47"/>
      <c r="K173" s="47"/>
    </row>
    <row r="174" spans="1:11" s="43" customFormat="1" ht="13.5" customHeight="1">
      <c r="A174" s="90" t="s">
        <v>136</v>
      </c>
      <c r="B174" s="100" t="s">
        <v>137</v>
      </c>
      <c r="C174" s="100"/>
      <c r="D174" s="100"/>
      <c r="E174" s="100"/>
      <c r="F174" s="101">
        <f>F147</f>
        <v>0.1241</v>
      </c>
      <c r="G174" s="173">
        <f>G147</f>
        <v>320.7129500507072</v>
      </c>
      <c r="H174" s="46"/>
      <c r="I174" s="47"/>
      <c r="J174" s="47"/>
      <c r="K174" s="47"/>
    </row>
    <row r="175" spans="1:11" s="43" customFormat="1" ht="13.5" customHeight="1">
      <c r="A175" s="125" t="s">
        <v>152</v>
      </c>
      <c r="B175" s="100" t="s">
        <v>153</v>
      </c>
      <c r="C175" s="100"/>
      <c r="D175" s="100"/>
      <c r="E175" s="100"/>
      <c r="F175" s="103">
        <f>F167</f>
        <v>0</v>
      </c>
      <c r="G175" s="173">
        <f>G167</f>
        <v>0</v>
      </c>
      <c r="H175" s="46"/>
      <c r="I175" s="47"/>
      <c r="J175" s="47"/>
      <c r="K175" s="47"/>
    </row>
    <row r="176" spans="1:11" s="43" customFormat="1" ht="13.5" customHeight="1">
      <c r="A176" s="141"/>
      <c r="B176" s="123" t="s">
        <v>128</v>
      </c>
      <c r="C176" s="123"/>
      <c r="D176" s="123"/>
      <c r="E176" s="123"/>
      <c r="F176" s="142">
        <f>F174</f>
        <v>0.1241</v>
      </c>
      <c r="G176" s="143">
        <f>G174+G175</f>
        <v>320.7129500507072</v>
      </c>
      <c r="H176" s="46"/>
      <c r="I176" s="47"/>
      <c r="J176" s="47"/>
      <c r="K176" s="47"/>
    </row>
    <row r="177" spans="1:11" ht="14.25" customHeight="1">
      <c r="A177" s="47"/>
      <c r="B177" s="47"/>
      <c r="C177" s="47"/>
      <c r="D177" s="47"/>
      <c r="E177" s="47"/>
      <c r="F177" s="47"/>
      <c r="G177" s="47"/>
      <c r="H177" s="46"/>
      <c r="I177" s="47"/>
      <c r="J177" s="47"/>
      <c r="K177" s="47"/>
    </row>
    <row r="178" spans="1:11" s="43" customFormat="1" ht="15.75" customHeight="1">
      <c r="A178" s="95" t="s">
        <v>159</v>
      </c>
      <c r="B178" s="95"/>
      <c r="C178" s="95"/>
      <c r="D178" s="95"/>
      <c r="E178" s="95"/>
      <c r="F178" s="95"/>
      <c r="G178" s="95"/>
      <c r="H178" s="46"/>
      <c r="I178" s="47"/>
      <c r="J178" s="47"/>
      <c r="K178" s="47"/>
    </row>
    <row r="179" spans="1:11" ht="15.75" customHeight="1">
      <c r="A179" s="47"/>
      <c r="B179" s="47"/>
      <c r="C179" s="47"/>
      <c r="D179" s="47"/>
      <c r="E179" s="47"/>
      <c r="F179" s="47"/>
      <c r="G179" s="47"/>
      <c r="H179" s="46"/>
      <c r="I179" s="47"/>
      <c r="J179" s="47"/>
      <c r="K179" s="47"/>
    </row>
    <row r="180" spans="1:11" s="43" customFormat="1" ht="13.5" customHeight="1">
      <c r="A180" s="63">
        <v>5</v>
      </c>
      <c r="B180" s="63" t="s">
        <v>160</v>
      </c>
      <c r="C180" s="63"/>
      <c r="D180" s="63"/>
      <c r="E180" s="63"/>
      <c r="F180" s="63" t="s">
        <v>74</v>
      </c>
      <c r="G180" s="63"/>
      <c r="H180" s="46"/>
      <c r="I180" s="47"/>
      <c r="J180" s="47"/>
      <c r="K180" s="47"/>
    </row>
    <row r="181" spans="1:11" s="43" customFormat="1" ht="13.5" customHeight="1">
      <c r="A181" s="56" t="s">
        <v>41</v>
      </c>
      <c r="B181" s="137" t="s">
        <v>161</v>
      </c>
      <c r="C181" s="137"/>
      <c r="D181" s="137"/>
      <c r="E181" s="137"/>
      <c r="F181" s="158">
        <f>Fardamento!G60</f>
        <v>79.54</v>
      </c>
      <c r="G181" s="158"/>
      <c r="H181" s="46"/>
      <c r="I181" s="47"/>
      <c r="J181" s="47"/>
      <c r="K181" s="47"/>
    </row>
    <row r="182" spans="1:11" s="43" customFormat="1" ht="13.5" customHeight="1">
      <c r="A182" s="56" t="s">
        <v>44</v>
      </c>
      <c r="B182" s="137" t="s">
        <v>162</v>
      </c>
      <c r="C182" s="137"/>
      <c r="D182" s="137"/>
      <c r="E182" s="137"/>
      <c r="F182" s="135">
        <v>706.66</v>
      </c>
      <c r="G182" s="135"/>
      <c r="H182" s="46"/>
      <c r="I182" s="47"/>
      <c r="J182" s="47"/>
      <c r="K182" s="47"/>
    </row>
    <row r="183" spans="1:11" s="43" customFormat="1" ht="13.5" customHeight="1">
      <c r="A183" s="56" t="s">
        <v>47</v>
      </c>
      <c r="B183" s="137" t="s">
        <v>163</v>
      </c>
      <c r="C183" s="137"/>
      <c r="D183" s="137"/>
      <c r="E183" s="137"/>
      <c r="F183" s="158">
        <f>'Materiais e Equipamentos'!H178</f>
        <v>10.54</v>
      </c>
      <c r="G183" s="158"/>
      <c r="H183" s="46"/>
      <c r="I183" s="47"/>
      <c r="J183" s="47"/>
      <c r="K183" s="47"/>
    </row>
    <row r="184" spans="1:11" s="43" customFormat="1" ht="13.5" customHeight="1">
      <c r="A184" s="56" t="s">
        <v>50</v>
      </c>
      <c r="B184" s="137" t="s">
        <v>164</v>
      </c>
      <c r="C184" s="137"/>
      <c r="D184" s="137"/>
      <c r="E184" s="137"/>
      <c r="F184" s="174">
        <f>'Materiais e Equipamentos'!H168</f>
        <v>69.41</v>
      </c>
      <c r="G184" s="174"/>
      <c r="H184" s="46"/>
      <c r="I184" s="47"/>
      <c r="J184" s="47"/>
      <c r="K184" s="47"/>
    </row>
    <row r="185" spans="1:11" s="43" customFormat="1" ht="13.5" customHeight="1">
      <c r="A185" s="175"/>
      <c r="B185" s="63" t="s">
        <v>76</v>
      </c>
      <c r="C185" s="63"/>
      <c r="D185" s="63"/>
      <c r="E185" s="63"/>
      <c r="F185" s="176">
        <f>SUM(F181:F184)</f>
        <v>866.15</v>
      </c>
      <c r="G185" s="176"/>
      <c r="H185" s="46"/>
      <c r="I185" s="47"/>
      <c r="J185" s="47"/>
      <c r="K185" s="47"/>
    </row>
    <row r="186" spans="1:11" ht="14.25" customHeight="1">
      <c r="A186" s="47"/>
      <c r="B186" s="47"/>
      <c r="C186" s="47"/>
      <c r="D186" s="47"/>
      <c r="E186" s="47"/>
      <c r="F186" s="47"/>
      <c r="G186" s="47"/>
      <c r="H186" s="46"/>
      <c r="I186" s="47"/>
      <c r="J186" s="47"/>
      <c r="K186" s="47"/>
    </row>
    <row r="187" spans="1:11" s="43" customFormat="1" ht="13.5" customHeight="1">
      <c r="A187" s="120" t="s">
        <v>165</v>
      </c>
      <c r="B187" s="120"/>
      <c r="C187" s="120"/>
      <c r="D187" s="120"/>
      <c r="E187" s="120"/>
      <c r="F187" s="120"/>
      <c r="G187" s="120"/>
      <c r="H187" s="46"/>
      <c r="I187" s="47"/>
      <c r="J187" s="47"/>
      <c r="K187" s="47"/>
    </row>
    <row r="188" spans="1:11" s="43" customFormat="1" ht="14.25" customHeight="1">
      <c r="A188" s="84"/>
      <c r="B188" s="47"/>
      <c r="C188" s="47"/>
      <c r="D188" s="47"/>
      <c r="E188" s="47"/>
      <c r="F188" s="47"/>
      <c r="G188" s="47"/>
      <c r="H188" s="46"/>
      <c r="I188" s="47"/>
      <c r="J188" s="47"/>
      <c r="K188" s="47"/>
    </row>
    <row r="189" spans="1:11" s="43" customFormat="1" ht="15.75" customHeight="1">
      <c r="A189" s="177" t="s">
        <v>166</v>
      </c>
      <c r="B189" s="177"/>
      <c r="C189" s="177"/>
      <c r="D189" s="177"/>
      <c r="E189" s="177"/>
      <c r="F189" s="177"/>
      <c r="G189" s="177"/>
      <c r="H189" s="46"/>
      <c r="I189" s="47"/>
      <c r="J189" s="47"/>
      <c r="K189" s="47"/>
    </row>
    <row r="190" spans="1:11" s="43" customFormat="1" ht="15.75" customHeight="1">
      <c r="A190" s="178"/>
      <c r="B190" s="178"/>
      <c r="C190" s="178"/>
      <c r="D190" s="178"/>
      <c r="E190" s="178"/>
      <c r="F190" s="178"/>
      <c r="G190" s="178"/>
      <c r="H190" s="46"/>
      <c r="I190" s="47"/>
      <c r="J190" s="47"/>
      <c r="K190" s="47"/>
    </row>
    <row r="191" spans="1:11" s="43" customFormat="1" ht="30.75" customHeight="1">
      <c r="A191" s="110" t="s">
        <v>167</v>
      </c>
      <c r="B191" s="110"/>
      <c r="C191" s="110"/>
      <c r="D191" s="110"/>
      <c r="E191" s="110"/>
      <c r="F191" s="110"/>
      <c r="G191" s="179">
        <f>F48+F112+G122+G176+F185</f>
        <v>3771.1735870427074</v>
      </c>
      <c r="H191" s="46"/>
      <c r="I191" s="47"/>
      <c r="J191" s="47"/>
      <c r="K191" s="47"/>
    </row>
    <row r="192" spans="1:11" s="43" customFormat="1" ht="14.25" customHeight="1">
      <c r="A192" s="47"/>
      <c r="B192" s="53"/>
      <c r="C192" s="53"/>
      <c r="D192" s="53"/>
      <c r="E192" s="53"/>
      <c r="F192" s="53"/>
      <c r="G192" s="180">
        <f>G191+G194</f>
        <v>3884.3087946539886</v>
      </c>
      <c r="H192" s="46"/>
      <c r="I192" s="47"/>
      <c r="J192" s="47"/>
      <c r="K192" s="47"/>
    </row>
    <row r="193" spans="1:11" s="43" customFormat="1" ht="13.5" customHeight="1">
      <c r="A193" s="93">
        <v>6</v>
      </c>
      <c r="B193" s="181" t="s">
        <v>168</v>
      </c>
      <c r="C193" s="181"/>
      <c r="D193" s="181"/>
      <c r="E193" s="181"/>
      <c r="F193" s="181" t="s">
        <v>82</v>
      </c>
      <c r="G193" s="182" t="s">
        <v>74</v>
      </c>
      <c r="H193" s="46"/>
      <c r="I193" s="47"/>
      <c r="J193" s="47"/>
      <c r="K193" s="47"/>
    </row>
    <row r="194" spans="1:11" s="43" customFormat="1" ht="13.5" customHeight="1">
      <c r="A194" s="183" t="s">
        <v>41</v>
      </c>
      <c r="B194" s="184" t="s">
        <v>169</v>
      </c>
      <c r="C194" s="184"/>
      <c r="D194" s="184"/>
      <c r="E194" s="184"/>
      <c r="F194" s="185">
        <v>0.03</v>
      </c>
      <c r="G194" s="186">
        <f>G191*F194</f>
        <v>113.13520761128122</v>
      </c>
      <c r="H194" s="46"/>
      <c r="I194" s="47"/>
      <c r="J194" s="47"/>
      <c r="K194" s="47"/>
    </row>
    <row r="195" spans="1:11" s="43" customFormat="1" ht="13.5" customHeight="1">
      <c r="A195" s="187" t="s">
        <v>44</v>
      </c>
      <c r="B195" s="78" t="s">
        <v>170</v>
      </c>
      <c r="C195" s="78"/>
      <c r="D195" s="78"/>
      <c r="E195" s="78"/>
      <c r="F195" s="188">
        <v>0.08599</v>
      </c>
      <c r="G195" s="189">
        <f>(G191+G194)*F195</f>
        <v>334.0117132522965</v>
      </c>
      <c r="H195" s="190"/>
      <c r="I195" s="47"/>
      <c r="J195" s="47"/>
      <c r="K195" s="47"/>
    </row>
    <row r="196" spans="1:11" s="43" customFormat="1" ht="13.5" customHeight="1">
      <c r="A196" s="187" t="s">
        <v>47</v>
      </c>
      <c r="B196" s="78" t="s">
        <v>171</v>
      </c>
      <c r="C196" s="78"/>
      <c r="D196" s="78"/>
      <c r="E196" s="78"/>
      <c r="F196" s="188"/>
      <c r="G196" s="189"/>
      <c r="H196" s="46"/>
      <c r="I196" s="46"/>
      <c r="J196" s="47"/>
      <c r="K196" s="47"/>
    </row>
    <row r="197" spans="1:11" s="43" customFormat="1" ht="13.5" customHeight="1">
      <c r="A197" s="187"/>
      <c r="B197" s="78" t="s">
        <v>172</v>
      </c>
      <c r="C197" s="78"/>
      <c r="D197" s="78"/>
      <c r="E197" s="78"/>
      <c r="F197" s="188">
        <v>0.076</v>
      </c>
      <c r="G197" s="189">
        <f aca="true" t="shared" si="2" ref="G197:G199">SUM($G$191,$G$194,$G$195)/0.8575*F197</f>
        <v>373.8686397677874</v>
      </c>
      <c r="H197" s="46"/>
      <c r="I197" s="47"/>
      <c r="J197" s="47"/>
      <c r="K197" s="47"/>
    </row>
    <row r="198" spans="1:11" s="43" customFormat="1" ht="13.5" customHeight="1">
      <c r="A198" s="187"/>
      <c r="B198" s="78" t="s">
        <v>173</v>
      </c>
      <c r="C198" s="78"/>
      <c r="D198" s="78"/>
      <c r="E198" s="78"/>
      <c r="F198" s="188">
        <v>0.0165</v>
      </c>
      <c r="G198" s="189">
        <f t="shared" si="2"/>
        <v>81.16884942326963</v>
      </c>
      <c r="H198" s="46"/>
      <c r="I198" s="47"/>
      <c r="J198" s="47"/>
      <c r="K198" s="47"/>
    </row>
    <row r="199" spans="1:11" s="43" customFormat="1" ht="13.5" customHeight="1">
      <c r="A199" s="187"/>
      <c r="B199" s="78" t="s">
        <v>174</v>
      </c>
      <c r="C199" s="78"/>
      <c r="D199" s="78"/>
      <c r="E199" s="78"/>
      <c r="F199" s="188">
        <v>0.05</v>
      </c>
      <c r="G199" s="189">
        <f t="shared" si="2"/>
        <v>245.96621037354436</v>
      </c>
      <c r="H199" s="46"/>
      <c r="I199" s="47"/>
      <c r="J199" s="47"/>
      <c r="K199" s="47"/>
    </row>
    <row r="200" spans="1:11" s="43" customFormat="1" ht="13.5" customHeight="1">
      <c r="A200" s="191"/>
      <c r="B200" s="192" t="s">
        <v>76</v>
      </c>
      <c r="C200" s="192"/>
      <c r="D200" s="192"/>
      <c r="E200" s="192"/>
      <c r="F200" s="193">
        <f>SUM(F194:F199)</f>
        <v>0.25849</v>
      </c>
      <c r="G200" s="94">
        <f>SUM(G194:G199)</f>
        <v>1148.150620428179</v>
      </c>
      <c r="H200" s="46"/>
      <c r="I200" s="47"/>
      <c r="J200" s="47"/>
      <c r="K200" s="47"/>
    </row>
    <row r="201" spans="1:11" ht="14.25" customHeight="1">
      <c r="A201" s="47"/>
      <c r="B201" s="47"/>
      <c r="C201" s="47"/>
      <c r="D201" s="47"/>
      <c r="E201" s="47"/>
      <c r="F201" s="47"/>
      <c r="G201" s="47"/>
      <c r="H201" s="46"/>
      <c r="I201" s="47"/>
      <c r="J201" s="47"/>
      <c r="K201" s="47"/>
    </row>
    <row r="202" spans="1:11" s="43" customFormat="1" ht="15.75" customHeight="1">
      <c r="A202" s="73" t="s">
        <v>175</v>
      </c>
      <c r="B202" s="73"/>
      <c r="C202" s="73"/>
      <c r="D202" s="73"/>
      <c r="E202" s="73"/>
      <c r="F202" s="73"/>
      <c r="G202" s="73"/>
      <c r="H202" s="46"/>
      <c r="I202" s="47"/>
      <c r="J202" s="47"/>
      <c r="K202" s="47"/>
    </row>
    <row r="203" spans="1:11" s="43" customFormat="1" ht="15.75" customHeight="1">
      <c r="A203" s="73" t="s">
        <v>176</v>
      </c>
      <c r="B203" s="73"/>
      <c r="C203" s="73"/>
      <c r="D203" s="73"/>
      <c r="E203" s="73"/>
      <c r="F203" s="73"/>
      <c r="G203" s="73"/>
      <c r="H203" s="46"/>
      <c r="I203" s="47"/>
      <c r="J203" s="47"/>
      <c r="K203" s="47"/>
    </row>
    <row r="204" spans="1:11" s="43" customFormat="1" ht="15.75" customHeight="1">
      <c r="A204" s="178" t="s">
        <v>177</v>
      </c>
      <c r="B204" s="178"/>
      <c r="C204" s="178"/>
      <c r="D204" s="178"/>
      <c r="E204" s="178"/>
      <c r="F204" s="178"/>
      <c r="G204" s="178"/>
      <c r="H204" s="46"/>
      <c r="I204" s="47"/>
      <c r="J204" s="47"/>
      <c r="K204" s="47"/>
    </row>
    <row r="205" spans="1:11" s="43" customFormat="1" ht="15.75" customHeight="1">
      <c r="A205" s="178" t="s">
        <v>178</v>
      </c>
      <c r="B205" s="178"/>
      <c r="C205" s="178"/>
      <c r="D205" s="178"/>
      <c r="E205" s="178"/>
      <c r="F205" s="178"/>
      <c r="G205" s="178"/>
      <c r="H205" s="46"/>
      <c r="I205" s="47"/>
      <c r="J205" s="47"/>
      <c r="K205" s="47"/>
    </row>
    <row r="206" spans="1:11" s="43" customFormat="1" ht="48.75" customHeight="1">
      <c r="A206" s="194" t="s">
        <v>179</v>
      </c>
      <c r="B206" s="194"/>
      <c r="C206" s="194"/>
      <c r="D206" s="194"/>
      <c r="E206" s="194"/>
      <c r="F206" s="194"/>
      <c r="G206" s="194"/>
      <c r="H206" s="46"/>
      <c r="I206" s="47"/>
      <c r="J206" s="47"/>
      <c r="K206" s="47"/>
    </row>
    <row r="207" spans="1:11" s="43" customFormat="1" ht="56.25" customHeight="1">
      <c r="A207" s="195" t="s">
        <v>180</v>
      </c>
      <c r="B207" s="195"/>
      <c r="C207" s="195"/>
      <c r="D207" s="195"/>
      <c r="E207" s="195"/>
      <c r="F207" s="195"/>
      <c r="G207" s="195"/>
      <c r="H207" s="46"/>
      <c r="I207" s="47"/>
      <c r="J207" s="47"/>
      <c r="K207" s="47"/>
    </row>
    <row r="208" spans="1:11" s="43" customFormat="1" ht="15.75" customHeight="1">
      <c r="A208" s="178"/>
      <c r="B208" s="53"/>
      <c r="C208" s="53"/>
      <c r="D208" s="53"/>
      <c r="E208" s="53"/>
      <c r="F208" s="53"/>
      <c r="G208" s="53"/>
      <c r="H208" s="46"/>
      <c r="I208" s="47"/>
      <c r="J208" s="47"/>
      <c r="K208" s="47"/>
    </row>
    <row r="209" spans="1:11" s="43" customFormat="1" ht="15.75" customHeight="1">
      <c r="A209" s="178"/>
      <c r="B209" s="53"/>
      <c r="C209" s="53"/>
      <c r="D209" s="53"/>
      <c r="E209" s="53"/>
      <c r="F209" s="53"/>
      <c r="G209" s="53"/>
      <c r="H209" s="46"/>
      <c r="I209" s="47"/>
      <c r="J209" s="47"/>
      <c r="K209" s="47"/>
    </row>
    <row r="210" spans="1:11" s="43" customFormat="1" ht="15.75" customHeight="1">
      <c r="A210" s="178"/>
      <c r="B210" s="53"/>
      <c r="C210" s="53"/>
      <c r="D210" s="53"/>
      <c r="E210" s="53"/>
      <c r="F210" s="53"/>
      <c r="G210" s="53"/>
      <c r="H210" s="46"/>
      <c r="I210" s="47"/>
      <c r="J210" s="47"/>
      <c r="K210" s="47"/>
    </row>
    <row r="211" spans="1:11" s="43" customFormat="1" ht="15.75" customHeight="1">
      <c r="A211" s="178"/>
      <c r="B211" s="53"/>
      <c r="C211" s="53"/>
      <c r="D211" s="53"/>
      <c r="E211" s="53"/>
      <c r="F211" s="53"/>
      <c r="G211" s="53"/>
      <c r="H211" s="46"/>
      <c r="I211" s="47"/>
      <c r="J211" s="47"/>
      <c r="K211" s="47"/>
    </row>
    <row r="212" spans="1:11" s="43" customFormat="1" ht="13.5" customHeight="1">
      <c r="A212" s="69" t="s">
        <v>181</v>
      </c>
      <c r="B212" s="69"/>
      <c r="C212" s="69"/>
      <c r="D212" s="69"/>
      <c r="E212" s="69"/>
      <c r="F212" s="69"/>
      <c r="G212" s="69"/>
      <c r="H212" s="46"/>
      <c r="I212" s="47"/>
      <c r="J212" s="47"/>
      <c r="K212" s="47"/>
    </row>
    <row r="213" spans="1:11" s="43" customFormat="1" ht="14.25" customHeight="1">
      <c r="A213" s="75"/>
      <c r="B213" s="75"/>
      <c r="C213" s="75"/>
      <c r="D213" s="75"/>
      <c r="E213" s="75"/>
      <c r="F213" s="75"/>
      <c r="G213" s="75"/>
      <c r="H213" s="46"/>
      <c r="I213" s="47"/>
      <c r="J213" s="47"/>
      <c r="K213" s="47"/>
    </row>
    <row r="214" spans="1:11" s="43" customFormat="1" ht="24.75" customHeight="1">
      <c r="A214" s="196"/>
      <c r="B214" s="134" t="s">
        <v>182</v>
      </c>
      <c r="C214" s="134"/>
      <c r="D214" s="134"/>
      <c r="E214" s="134"/>
      <c r="F214" s="134" t="s">
        <v>183</v>
      </c>
      <c r="G214" s="134"/>
      <c r="H214" s="46"/>
      <c r="I214" s="47"/>
      <c r="J214" s="47"/>
      <c r="K214" s="47"/>
    </row>
    <row r="215" spans="1:11" s="43" customFormat="1" ht="18.75" customHeight="1">
      <c r="A215" s="77" t="s">
        <v>41</v>
      </c>
      <c r="B215" s="78" t="s">
        <v>184</v>
      </c>
      <c r="C215" s="78"/>
      <c r="D215" s="78"/>
      <c r="E215" s="78"/>
      <c r="F215" s="81">
        <f>F48</f>
        <v>1301.18</v>
      </c>
      <c r="G215" s="81"/>
      <c r="H215" s="46"/>
      <c r="I215" s="47"/>
      <c r="J215" s="47"/>
      <c r="K215" s="47"/>
    </row>
    <row r="216" spans="1:11" s="43" customFormat="1" ht="24" customHeight="1">
      <c r="A216" s="77" t="s">
        <v>44</v>
      </c>
      <c r="B216" s="78" t="s">
        <v>185</v>
      </c>
      <c r="C216" s="78"/>
      <c r="D216" s="78"/>
      <c r="E216" s="78"/>
      <c r="F216" s="81">
        <f>F112</f>
        <v>1190.6490082560001</v>
      </c>
      <c r="G216" s="81"/>
      <c r="H216" s="46"/>
      <c r="I216" s="47"/>
      <c r="J216" s="47"/>
      <c r="K216" s="47"/>
    </row>
    <row r="217" spans="1:11" s="43" customFormat="1" ht="13.5" customHeight="1">
      <c r="A217" s="77" t="s">
        <v>47</v>
      </c>
      <c r="B217" s="78" t="s">
        <v>186</v>
      </c>
      <c r="C217" s="78"/>
      <c r="D217" s="78"/>
      <c r="E217" s="78"/>
      <c r="F217" s="81">
        <f>G122</f>
        <v>92.481628736</v>
      </c>
      <c r="G217" s="81"/>
      <c r="H217" s="46"/>
      <c r="I217" s="47"/>
      <c r="J217" s="47"/>
      <c r="K217" s="47"/>
    </row>
    <row r="218" spans="1:11" s="43" customFormat="1" ht="24" customHeight="1">
      <c r="A218" s="77" t="s">
        <v>50</v>
      </c>
      <c r="B218" s="78" t="s">
        <v>187</v>
      </c>
      <c r="C218" s="78"/>
      <c r="D218" s="78"/>
      <c r="E218" s="78"/>
      <c r="F218" s="81">
        <f>G176</f>
        <v>320.7129500507072</v>
      </c>
      <c r="G218" s="81"/>
      <c r="H218" s="46"/>
      <c r="I218" s="47"/>
      <c r="J218" s="47"/>
      <c r="K218" s="47"/>
    </row>
    <row r="219" spans="1:11" s="43" customFormat="1" ht="13.5" customHeight="1">
      <c r="A219" s="77" t="s">
        <v>97</v>
      </c>
      <c r="B219" s="78" t="s">
        <v>188</v>
      </c>
      <c r="C219" s="78"/>
      <c r="D219" s="78"/>
      <c r="E219" s="78"/>
      <c r="F219" s="81">
        <f>F185</f>
        <v>866.15</v>
      </c>
      <c r="G219" s="81"/>
      <c r="H219" s="46"/>
      <c r="I219" s="47"/>
      <c r="J219" s="47"/>
      <c r="K219" s="47"/>
    </row>
    <row r="220" spans="1:11" s="43" customFormat="1" ht="13.5" customHeight="1">
      <c r="A220" s="197" t="s">
        <v>189</v>
      </c>
      <c r="B220" s="197"/>
      <c r="C220" s="197"/>
      <c r="D220" s="197"/>
      <c r="E220" s="197"/>
      <c r="F220" s="154">
        <f>F215+F216+F217+F218+F219</f>
        <v>3771.1735870427074</v>
      </c>
      <c r="G220" s="154"/>
      <c r="H220" s="46"/>
      <c r="I220" s="47"/>
      <c r="J220" s="47"/>
      <c r="K220" s="47"/>
    </row>
    <row r="221" spans="1:11" s="43" customFormat="1" ht="13.5" customHeight="1">
      <c r="A221" s="77" t="s">
        <v>99</v>
      </c>
      <c r="B221" s="78" t="s">
        <v>190</v>
      </c>
      <c r="C221" s="78"/>
      <c r="D221" s="78"/>
      <c r="E221" s="78"/>
      <c r="F221" s="81">
        <f>G200</f>
        <v>1148.150620428179</v>
      </c>
      <c r="G221" s="81"/>
      <c r="H221" s="46"/>
      <c r="I221" s="47"/>
      <c r="J221" s="47"/>
      <c r="K221" s="47"/>
    </row>
    <row r="222" spans="1:11" s="43" customFormat="1" ht="13.5" customHeight="1">
      <c r="A222" s="64" t="s">
        <v>191</v>
      </c>
      <c r="B222" s="64"/>
      <c r="C222" s="64"/>
      <c r="D222" s="64"/>
      <c r="E222" s="64"/>
      <c r="F222" s="198">
        <f>F220+F221</f>
        <v>4919.324207470887</v>
      </c>
      <c r="G222" s="198"/>
      <c r="H222" s="199"/>
      <c r="I222" s="47"/>
      <c r="J222" s="47"/>
      <c r="K222" s="47"/>
    </row>
    <row r="223" spans="1:11" s="43" customFormat="1" ht="14.25" customHeight="1">
      <c r="A223" s="200"/>
      <c r="B223" s="200"/>
      <c r="C223" s="200"/>
      <c r="D223" s="200"/>
      <c r="E223" s="200"/>
      <c r="F223" s="200"/>
      <c r="G223" s="200"/>
      <c r="H223" s="46"/>
      <c r="I223" s="47"/>
      <c r="J223" s="47"/>
      <c r="K223" s="47"/>
    </row>
    <row r="224" spans="1:11" s="43" customFormat="1" ht="13.5" customHeight="1">
      <c r="A224" s="69" t="s">
        <v>192</v>
      </c>
      <c r="B224" s="69"/>
      <c r="C224" s="69"/>
      <c r="D224" s="69"/>
      <c r="E224" s="69"/>
      <c r="F224" s="69"/>
      <c r="G224" s="69"/>
      <c r="H224" s="46"/>
      <c r="I224" s="47"/>
      <c r="J224" s="47"/>
      <c r="K224" s="47"/>
    </row>
    <row r="225" spans="1:11" ht="14.25" customHeight="1">
      <c r="A225" s="47"/>
      <c r="B225" s="47"/>
      <c r="C225" s="47"/>
      <c r="D225" s="47"/>
      <c r="E225" s="47"/>
      <c r="F225" s="47"/>
      <c r="G225" s="47"/>
      <c r="H225" s="46"/>
      <c r="I225" s="47"/>
      <c r="J225" s="47"/>
      <c r="K225" s="47"/>
    </row>
    <row r="226" spans="1:11" s="43" customFormat="1" ht="45" customHeight="1">
      <c r="A226" s="63" t="s">
        <v>193</v>
      </c>
      <c r="B226" s="63"/>
      <c r="C226" s="63" t="s">
        <v>194</v>
      </c>
      <c r="D226" s="63" t="s">
        <v>195</v>
      </c>
      <c r="E226" s="63" t="s">
        <v>196</v>
      </c>
      <c r="F226" s="63" t="s">
        <v>197</v>
      </c>
      <c r="G226" s="63" t="s">
        <v>198</v>
      </c>
      <c r="H226" s="46"/>
      <c r="I226" s="47"/>
      <c r="J226" s="47"/>
      <c r="K226" s="47"/>
    </row>
    <row r="227" spans="1:11" s="43" customFormat="1" ht="24.75" customHeight="1">
      <c r="A227" s="56" t="s">
        <v>199</v>
      </c>
      <c r="B227" s="201">
        <f>F35</f>
        <v>0</v>
      </c>
      <c r="C227" s="202">
        <f>F222</f>
        <v>4919.324207470887</v>
      </c>
      <c r="D227" s="56">
        <v>1</v>
      </c>
      <c r="E227" s="202">
        <f>C227*D227</f>
        <v>4919.324207470887</v>
      </c>
      <c r="F227" s="203">
        <v>1</v>
      </c>
      <c r="G227" s="158">
        <f>E227*F227</f>
        <v>4919.324207470887</v>
      </c>
      <c r="H227" s="46"/>
      <c r="I227" s="47"/>
      <c r="J227" s="47"/>
      <c r="K227" s="47"/>
    </row>
    <row r="228" spans="1:11" s="43" customFormat="1" ht="13.5" customHeight="1">
      <c r="A228" s="63" t="s">
        <v>200</v>
      </c>
      <c r="B228" s="63"/>
      <c r="C228" s="63"/>
      <c r="D228" s="63"/>
      <c r="E228" s="63"/>
      <c r="F228" s="63"/>
      <c r="G228" s="204">
        <f>G227</f>
        <v>4919.324207470887</v>
      </c>
      <c r="H228" s="46"/>
      <c r="I228" s="47"/>
      <c r="J228" s="47"/>
      <c r="K228" s="47"/>
    </row>
    <row r="229" spans="1:11" ht="14.25" customHeight="1">
      <c r="A229" s="47"/>
      <c r="B229" s="47"/>
      <c r="C229" s="47"/>
      <c r="D229" s="47"/>
      <c r="E229" s="47"/>
      <c r="F229" s="47"/>
      <c r="G229" s="47"/>
      <c r="H229" s="46"/>
      <c r="I229" s="47"/>
      <c r="J229" s="47"/>
      <c r="K229" s="47"/>
    </row>
    <row r="230" spans="1:11" s="43" customFormat="1" ht="15.75" customHeight="1">
      <c r="A230" s="95" t="s">
        <v>201</v>
      </c>
      <c r="B230" s="95"/>
      <c r="C230" s="95"/>
      <c r="D230" s="95"/>
      <c r="E230" s="95"/>
      <c r="F230" s="95"/>
      <c r="G230" s="95"/>
      <c r="H230" s="46"/>
      <c r="I230" s="47"/>
      <c r="J230" s="47"/>
      <c r="K230" s="47"/>
    </row>
    <row r="231" spans="1:11" ht="15.75" customHeight="1">
      <c r="A231" s="47"/>
      <c r="B231" s="47"/>
      <c r="C231" s="47"/>
      <c r="D231" s="47"/>
      <c r="E231" s="47"/>
      <c r="F231" s="47"/>
      <c r="G231" s="47"/>
      <c r="H231" s="46"/>
      <c r="I231" s="47"/>
      <c r="J231" s="47"/>
      <c r="K231" s="47"/>
    </row>
    <row r="232" spans="1:11" s="43" customFormat="1" ht="13.5" customHeight="1">
      <c r="A232" s="175"/>
      <c r="B232" s="63" t="s">
        <v>202</v>
      </c>
      <c r="C232" s="63"/>
      <c r="D232" s="63"/>
      <c r="E232" s="63"/>
      <c r="F232" s="63"/>
      <c r="G232" s="63"/>
      <c r="H232" s="46"/>
      <c r="I232" s="47"/>
      <c r="J232" s="47"/>
      <c r="K232" s="47"/>
    </row>
    <row r="233" spans="1:11" s="43" customFormat="1" ht="13.5" customHeight="1">
      <c r="A233" s="175"/>
      <c r="B233" s="205" t="s">
        <v>203</v>
      </c>
      <c r="C233" s="205"/>
      <c r="D233" s="205"/>
      <c r="E233" s="205"/>
      <c r="F233" s="63" t="s">
        <v>204</v>
      </c>
      <c r="G233" s="63"/>
      <c r="H233" s="46"/>
      <c r="I233" s="47"/>
      <c r="J233" s="47"/>
      <c r="K233" s="47"/>
    </row>
    <row r="234" spans="1:11" s="43" customFormat="1" ht="14.25" customHeight="1">
      <c r="A234" s="99" t="s">
        <v>41</v>
      </c>
      <c r="B234" s="206" t="s">
        <v>205</v>
      </c>
      <c r="C234" s="206"/>
      <c r="D234" s="206"/>
      <c r="E234" s="206"/>
      <c r="F234" s="207">
        <f>E227</f>
        <v>4919.324207470887</v>
      </c>
      <c r="G234" s="207"/>
      <c r="H234" s="46"/>
      <c r="I234" s="47"/>
      <c r="J234" s="47"/>
      <c r="K234" s="47"/>
    </row>
    <row r="235" spans="1:11" s="43" customFormat="1" ht="15.75" customHeight="1">
      <c r="A235" s="56" t="s">
        <v>44</v>
      </c>
      <c r="B235" s="206" t="s">
        <v>206</v>
      </c>
      <c r="C235" s="206"/>
      <c r="D235" s="206"/>
      <c r="E235" s="206"/>
      <c r="F235" s="207">
        <f>G228</f>
        <v>4919.324207470887</v>
      </c>
      <c r="G235" s="207"/>
      <c r="H235" s="46"/>
      <c r="I235" s="47"/>
      <c r="J235" s="47"/>
      <c r="K235" s="47"/>
    </row>
    <row r="236" spans="1:11" s="43" customFormat="1" ht="43.5" customHeight="1">
      <c r="A236" s="56" t="s">
        <v>47</v>
      </c>
      <c r="B236" s="78" t="s">
        <v>207</v>
      </c>
      <c r="C236" s="78"/>
      <c r="D236" s="78"/>
      <c r="E236" s="78"/>
      <c r="F236" s="208">
        <f>F235*12</f>
        <v>59031.89048965064</v>
      </c>
      <c r="G236" s="208"/>
      <c r="H236" s="46"/>
      <c r="I236" s="47"/>
      <c r="J236" s="47"/>
      <c r="K236" s="47"/>
    </row>
    <row r="237" spans="1:11" ht="14.25" customHeight="1">
      <c r="A237" s="47"/>
      <c r="B237" s="47"/>
      <c r="C237" s="47"/>
      <c r="D237" s="47"/>
      <c r="E237" s="47"/>
      <c r="F237" s="47"/>
      <c r="G237" s="47"/>
      <c r="H237" s="46"/>
      <c r="I237" s="47"/>
      <c r="J237" s="47"/>
      <c r="K237" s="47"/>
    </row>
    <row r="238" spans="1:11" s="43" customFormat="1" ht="15.75" customHeight="1">
      <c r="A238" s="209" t="s">
        <v>208</v>
      </c>
      <c r="B238" s="209"/>
      <c r="C238" s="209"/>
      <c r="D238" s="209"/>
      <c r="E238" s="209"/>
      <c r="F238" s="209"/>
      <c r="G238" s="209"/>
      <c r="H238" s="46"/>
      <c r="I238" s="47"/>
      <c r="J238" s="47"/>
      <c r="K238" s="47"/>
    </row>
    <row r="239" spans="8:11" ht="15.75" customHeight="1">
      <c r="H239" s="46"/>
      <c r="I239" s="47"/>
      <c r="J239" s="47"/>
      <c r="K239" s="47"/>
    </row>
    <row r="241" spans="1:7" ht="90.75" customHeight="1">
      <c r="A241" s="210" t="s">
        <v>209</v>
      </c>
      <c r="B241" s="210"/>
      <c r="C241" s="210"/>
      <c r="D241" s="210"/>
      <c r="E241" s="210"/>
      <c r="F241" s="210"/>
      <c r="G241" s="210"/>
    </row>
  </sheetData>
  <sheetProtection selectLockedCells="1" selectUnlockedCells="1"/>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B185:E185"/>
    <mergeCell ref="F185:G185"/>
    <mergeCell ref="A187:G187"/>
    <mergeCell ref="A189:G189"/>
    <mergeCell ref="A191:F191"/>
    <mergeCell ref="B193:E193"/>
    <mergeCell ref="B194:E194"/>
    <mergeCell ref="B195:E195"/>
    <mergeCell ref="B196:E196"/>
    <mergeCell ref="B197:E197"/>
    <mergeCell ref="B198:E198"/>
    <mergeCell ref="B199:E199"/>
    <mergeCell ref="B200:E200"/>
    <mergeCell ref="A202:G202"/>
    <mergeCell ref="A203:G203"/>
    <mergeCell ref="A206:G206"/>
    <mergeCell ref="A207:G207"/>
    <mergeCell ref="A212:G212"/>
    <mergeCell ref="B214:E214"/>
    <mergeCell ref="F214:G214"/>
    <mergeCell ref="B215:E215"/>
    <mergeCell ref="F215:G215"/>
    <mergeCell ref="B216:E216"/>
    <mergeCell ref="F216:G216"/>
    <mergeCell ref="B217:E217"/>
    <mergeCell ref="F217:G217"/>
    <mergeCell ref="B218:E218"/>
    <mergeCell ref="F218:G218"/>
    <mergeCell ref="B219:E219"/>
    <mergeCell ref="F219:G219"/>
    <mergeCell ref="A220:E220"/>
    <mergeCell ref="F220:G220"/>
    <mergeCell ref="B221:E221"/>
    <mergeCell ref="F221:G221"/>
    <mergeCell ref="A222:E222"/>
    <mergeCell ref="F222:G222"/>
    <mergeCell ref="A224:G224"/>
    <mergeCell ref="A226:B226"/>
    <mergeCell ref="A228:F228"/>
    <mergeCell ref="A230:G230"/>
    <mergeCell ref="B232:G232"/>
    <mergeCell ref="B233:E233"/>
    <mergeCell ref="F233:G233"/>
    <mergeCell ref="B234:E234"/>
    <mergeCell ref="F234:G234"/>
    <mergeCell ref="B235:E235"/>
    <mergeCell ref="F235:G235"/>
    <mergeCell ref="B236:E236"/>
    <mergeCell ref="F236:G236"/>
    <mergeCell ref="A238:G238"/>
    <mergeCell ref="A241:G241"/>
  </mergeCells>
  <printOptions/>
  <pageMargins left="0.7875" right="0.7875" top="1.0527777777777778" bottom="1.0527777777777778" header="0.7875" footer="0.7875"/>
  <pageSetup horizontalDpi="300" verticalDpi="300" orientation="portrait" paperSize="9" scale="81"/>
  <headerFooter alignWithMargins="0">
    <oddHeader>&amp;C&amp;"Times New Roman,Normal"&amp;12&amp;A</oddHeader>
    <oddFooter>&amp;C&amp;"Times New Roman,Normal"&amp;12Página &amp;P</oddFooter>
  </headerFooter>
</worksheet>
</file>

<file path=xl/worksheets/sheet6.xml><?xml version="1.0" encoding="utf-8"?>
<worksheet xmlns="http://schemas.openxmlformats.org/spreadsheetml/2006/main" xmlns:r="http://schemas.openxmlformats.org/officeDocument/2006/relationships">
  <dimension ref="A1:BL241"/>
  <sheetViews>
    <sheetView view="pageBreakPreview" zoomScaleNormal="65" zoomScaleSheetLayoutView="100" workbookViewId="0" topLeftCell="A13">
      <selection activeCell="A1" sqref="A1"/>
    </sheetView>
  </sheetViews>
  <sheetFormatPr defaultColWidth="9.00390625" defaultRowHeight="14.25" customHeight="1"/>
  <cols>
    <col min="1" max="1" width="11.25390625" style="43" customWidth="1"/>
    <col min="2" max="2" width="11.75390625" style="43" customWidth="1"/>
    <col min="3" max="3" width="13.75390625" style="43" customWidth="1"/>
    <col min="4" max="4" width="13.875" style="43" customWidth="1"/>
    <col min="5" max="5" width="13.00390625" style="43" customWidth="1"/>
    <col min="6" max="6" width="19.875" style="43" customWidth="1"/>
    <col min="7" max="7" width="16.125" style="43" customWidth="1"/>
    <col min="8" max="8" width="10.25390625" style="44" customWidth="1"/>
    <col min="9" max="9" width="15.25390625" style="43" customWidth="1"/>
    <col min="10" max="10" width="12.75390625" style="43" customWidth="1"/>
    <col min="11" max="64" width="10.25390625" style="43" customWidth="1"/>
    <col min="65" max="16384" width="9.75390625" style="0" customWidth="1"/>
  </cols>
  <sheetData>
    <row r="1" spans="1:11" ht="14.25" customHeight="1">
      <c r="A1" s="45" t="s">
        <v>35</v>
      </c>
      <c r="B1" s="45"/>
      <c r="C1" s="45"/>
      <c r="D1" s="45"/>
      <c r="E1" s="45"/>
      <c r="F1" s="45"/>
      <c r="G1" s="45"/>
      <c r="H1" s="46"/>
      <c r="I1" s="47"/>
      <c r="J1" s="47"/>
      <c r="K1" s="47"/>
    </row>
    <row r="2" spans="1:11" ht="14.25" customHeight="1">
      <c r="A2" s="45"/>
      <c r="B2" s="45"/>
      <c r="C2" s="45"/>
      <c r="D2" s="45"/>
      <c r="E2" s="45"/>
      <c r="F2" s="45"/>
      <c r="G2" s="45"/>
      <c r="H2" s="46"/>
      <c r="I2" s="47"/>
      <c r="J2" s="47"/>
      <c r="K2" s="47"/>
    </row>
    <row r="3" spans="1:11" ht="14.25" customHeight="1">
      <c r="A3" s="48"/>
      <c r="B3" s="48"/>
      <c r="C3" s="48"/>
      <c r="D3" s="48"/>
      <c r="E3" s="48"/>
      <c r="F3" s="48"/>
      <c r="G3" s="48"/>
      <c r="H3" s="46"/>
      <c r="I3" s="47"/>
      <c r="J3" s="47"/>
      <c r="K3" s="47"/>
    </row>
    <row r="4" spans="1:11" ht="14.25" customHeight="1">
      <c r="A4" s="45" t="s">
        <v>36</v>
      </c>
      <c r="B4" s="45"/>
      <c r="C4" s="45"/>
      <c r="D4" s="45"/>
      <c r="E4" s="45"/>
      <c r="F4" s="45"/>
      <c r="G4" s="45"/>
      <c r="H4" s="46"/>
      <c r="I4" s="47"/>
      <c r="J4" s="47"/>
      <c r="K4" s="47"/>
    </row>
    <row r="5" spans="1:11" ht="14.25" customHeight="1">
      <c r="A5" s="49"/>
      <c r="B5" s="49"/>
      <c r="C5" s="49"/>
      <c r="D5" s="49"/>
      <c r="E5" s="49"/>
      <c r="F5" s="49"/>
      <c r="G5" s="49"/>
      <c r="H5" s="46"/>
      <c r="I5" s="47"/>
      <c r="J5" s="47"/>
      <c r="K5" s="47"/>
    </row>
    <row r="6" spans="1:11" ht="13.5" customHeight="1">
      <c r="A6" s="50" t="s">
        <v>37</v>
      </c>
      <c r="B6" s="50"/>
      <c r="C6" s="50"/>
      <c r="D6" s="50"/>
      <c r="E6" s="50"/>
      <c r="F6" s="50"/>
      <c r="G6" s="50"/>
      <c r="H6" s="46"/>
      <c r="I6" s="47"/>
      <c r="J6" s="47"/>
      <c r="K6" s="47"/>
    </row>
    <row r="7" spans="1:11" ht="13.5" customHeight="1">
      <c r="A7" s="51" t="s">
        <v>38</v>
      </c>
      <c r="B7" s="51"/>
      <c r="C7" s="51"/>
      <c r="D7" s="51"/>
      <c r="E7" s="51"/>
      <c r="F7" s="51"/>
      <c r="G7" s="51"/>
      <c r="H7" s="46"/>
      <c r="I7" s="47"/>
      <c r="J7" s="47"/>
      <c r="K7" s="47"/>
    </row>
    <row r="8" spans="1:11" ht="13.5" customHeight="1">
      <c r="A8" s="52" t="s">
        <v>39</v>
      </c>
      <c r="B8" s="52"/>
      <c r="C8" s="52"/>
      <c r="D8" s="52"/>
      <c r="E8" s="52"/>
      <c r="F8" s="53"/>
      <c r="G8" s="53"/>
      <c r="H8" s="46"/>
      <c r="I8" s="47"/>
      <c r="J8" s="47"/>
      <c r="K8" s="47"/>
    </row>
    <row r="9" spans="1:11" ht="14.25" customHeight="1">
      <c r="A9" s="54"/>
      <c r="B9" s="54"/>
      <c r="C9" s="54"/>
      <c r="D9" s="54"/>
      <c r="E9" s="54"/>
      <c r="F9" s="53"/>
      <c r="G9" s="53"/>
      <c r="H9" s="46"/>
      <c r="I9" s="47"/>
      <c r="J9" s="47"/>
      <c r="K9" s="47"/>
    </row>
    <row r="10" spans="1:11" ht="14.25" customHeight="1">
      <c r="A10" s="45" t="s">
        <v>40</v>
      </c>
      <c r="B10" s="45"/>
      <c r="C10" s="45"/>
      <c r="D10" s="45"/>
      <c r="E10" s="45"/>
      <c r="F10" s="45"/>
      <c r="G10" s="45"/>
      <c r="H10" s="46"/>
      <c r="I10" s="47"/>
      <c r="J10" s="47"/>
      <c r="K10" s="47"/>
    </row>
    <row r="11" spans="1:11" ht="14.25" customHeight="1">
      <c r="A11" s="55"/>
      <c r="B11" s="55"/>
      <c r="C11" s="55"/>
      <c r="D11" s="55"/>
      <c r="E11" s="55"/>
      <c r="F11" s="55"/>
      <c r="G11" s="55"/>
      <c r="H11" s="46"/>
      <c r="I11" s="47"/>
      <c r="J11" s="47"/>
      <c r="K11" s="47"/>
    </row>
    <row r="12" spans="1:11" ht="25.5" customHeight="1">
      <c r="A12" s="56" t="s">
        <v>41</v>
      </c>
      <c r="B12" s="57" t="s">
        <v>42</v>
      </c>
      <c r="C12" s="57"/>
      <c r="D12" s="57"/>
      <c r="E12" s="57"/>
      <c r="F12" s="58" t="s">
        <v>43</v>
      </c>
      <c r="G12" s="58"/>
      <c r="H12" s="46"/>
      <c r="I12" s="47"/>
      <c r="J12" s="47"/>
      <c r="K12" s="47"/>
    </row>
    <row r="13" spans="1:11" ht="15.75" customHeight="1">
      <c r="A13" s="56" t="s">
        <v>44</v>
      </c>
      <c r="B13" s="57" t="s">
        <v>45</v>
      </c>
      <c r="C13" s="57"/>
      <c r="D13" s="57"/>
      <c r="E13" s="57"/>
      <c r="F13" s="59" t="s">
        <v>46</v>
      </c>
      <c r="G13" s="59"/>
      <c r="H13" s="46"/>
      <c r="I13" s="47"/>
      <c r="J13" s="47"/>
      <c r="K13" s="47"/>
    </row>
    <row r="14" spans="1:11" ht="27.75" customHeight="1">
      <c r="A14" s="56" t="s">
        <v>47</v>
      </c>
      <c r="B14" s="57" t="s">
        <v>48</v>
      </c>
      <c r="C14" s="57"/>
      <c r="D14" s="57"/>
      <c r="E14" s="57"/>
      <c r="F14" s="60" t="s">
        <v>217</v>
      </c>
      <c r="G14" s="60"/>
      <c r="H14" s="46"/>
      <c r="I14" s="47"/>
      <c r="J14" s="47"/>
      <c r="K14" s="47"/>
    </row>
    <row r="15" spans="1:11" ht="13.5" customHeight="1">
      <c r="A15" s="56" t="s">
        <v>50</v>
      </c>
      <c r="B15" s="61" t="s">
        <v>51</v>
      </c>
      <c r="C15" s="61"/>
      <c r="D15" s="61"/>
      <c r="E15" s="61"/>
      <c r="F15" s="62">
        <v>12</v>
      </c>
      <c r="G15" s="62"/>
      <c r="H15" s="46"/>
      <c r="I15" s="47"/>
      <c r="J15" s="47"/>
      <c r="K15" s="47"/>
    </row>
    <row r="16" spans="1:11" ht="14.25" customHeight="1">
      <c r="A16" s="45" t="s">
        <v>52</v>
      </c>
      <c r="B16" s="45"/>
      <c r="C16" s="45"/>
      <c r="D16" s="45"/>
      <c r="E16" s="45"/>
      <c r="F16" s="45"/>
      <c r="G16" s="45"/>
      <c r="H16" s="46"/>
      <c r="I16" s="47"/>
      <c r="J16" s="47"/>
      <c r="K16" s="47"/>
    </row>
    <row r="17" spans="1:11" ht="14.25" customHeight="1">
      <c r="A17" s="45"/>
      <c r="B17" s="45"/>
      <c r="C17" s="45"/>
      <c r="D17" s="45"/>
      <c r="E17" s="45"/>
      <c r="F17" s="45"/>
      <c r="G17" s="45"/>
      <c r="H17" s="46"/>
      <c r="I17" s="47"/>
      <c r="J17" s="47"/>
      <c r="K17" s="47"/>
    </row>
    <row r="18" spans="1:11" ht="14.25" customHeight="1">
      <c r="A18" s="45"/>
      <c r="B18" s="45"/>
      <c r="C18" s="45"/>
      <c r="D18" s="45"/>
      <c r="E18" s="45"/>
      <c r="F18" s="45"/>
      <c r="G18" s="45"/>
      <c r="H18" s="46"/>
      <c r="I18" s="47"/>
      <c r="J18" s="47"/>
      <c r="K18" s="47"/>
    </row>
    <row r="19" spans="1:11" ht="25.5" customHeight="1">
      <c r="A19" s="63" t="s">
        <v>53</v>
      </c>
      <c r="B19" s="64" t="s">
        <v>54</v>
      </c>
      <c r="C19" s="64"/>
      <c r="D19" s="64"/>
      <c r="E19" s="64"/>
      <c r="F19" s="64" t="s">
        <v>55</v>
      </c>
      <c r="G19" s="64"/>
      <c r="H19" s="46"/>
      <c r="I19" s="47"/>
      <c r="J19" s="47"/>
      <c r="K19" s="47"/>
    </row>
    <row r="20" spans="1:11" ht="24.75" customHeight="1">
      <c r="A20" s="56" t="s">
        <v>56</v>
      </c>
      <c r="B20" s="65" t="s">
        <v>218</v>
      </c>
      <c r="C20" s="65"/>
      <c r="D20" s="65"/>
      <c r="E20" s="65"/>
      <c r="F20" s="65" t="s">
        <v>58</v>
      </c>
      <c r="G20" s="65"/>
      <c r="H20" s="46"/>
      <c r="I20" s="47"/>
      <c r="J20" s="47"/>
      <c r="K20" s="47"/>
    </row>
    <row r="21" spans="1:11" ht="14.25" customHeight="1">
      <c r="A21" s="66"/>
      <c r="B21" s="66"/>
      <c r="C21" s="66"/>
      <c r="D21" s="66"/>
      <c r="E21" s="66"/>
      <c r="F21" s="66"/>
      <c r="G21" s="66"/>
      <c r="H21" s="46"/>
      <c r="I21" s="47"/>
      <c r="J21" s="47"/>
      <c r="K21" s="47"/>
    </row>
    <row r="22" spans="1:11" ht="13.5" customHeight="1">
      <c r="A22" s="67" t="s">
        <v>59</v>
      </c>
      <c r="B22" s="67"/>
      <c r="C22" s="67"/>
      <c r="D22" s="67"/>
      <c r="E22" s="67"/>
      <c r="F22" s="67"/>
      <c r="G22" s="67"/>
      <c r="H22" s="46"/>
      <c r="I22" s="47"/>
      <c r="J22" s="47"/>
      <c r="K22" s="47"/>
    </row>
    <row r="23" spans="1:11" ht="14.25" customHeight="1">
      <c r="A23" s="67"/>
      <c r="B23" s="67"/>
      <c r="C23" s="67"/>
      <c r="D23" s="67"/>
      <c r="E23" s="67"/>
      <c r="F23" s="67"/>
      <c r="G23" s="67"/>
      <c r="H23" s="46"/>
      <c r="I23" s="47"/>
      <c r="J23" s="47"/>
      <c r="K23" s="47"/>
    </row>
    <row r="24" spans="1:11" ht="14.25" customHeight="1">
      <c r="A24" s="67" t="s">
        <v>60</v>
      </c>
      <c r="B24" s="67"/>
      <c r="C24" s="67"/>
      <c r="D24" s="67"/>
      <c r="E24" s="67"/>
      <c r="F24" s="67"/>
      <c r="G24" s="67"/>
      <c r="H24" s="46"/>
      <c r="I24" s="47"/>
      <c r="J24" s="47"/>
      <c r="K24" s="47"/>
    </row>
    <row r="25" spans="1:11" ht="14.25" customHeight="1">
      <c r="A25" s="67"/>
      <c r="B25" s="67"/>
      <c r="C25" s="67"/>
      <c r="D25" s="67"/>
      <c r="E25" s="67"/>
      <c r="F25" s="67"/>
      <c r="G25" s="67"/>
      <c r="H25" s="46"/>
      <c r="I25" s="47"/>
      <c r="J25" s="47"/>
      <c r="K25" s="47"/>
    </row>
    <row r="26" spans="1:11" ht="14.25" customHeight="1">
      <c r="A26" s="68"/>
      <c r="B26" s="68"/>
      <c r="C26" s="68"/>
      <c r="D26" s="68"/>
      <c r="E26" s="68"/>
      <c r="F26" s="68"/>
      <c r="G26" s="68"/>
      <c r="H26" s="46"/>
      <c r="I26" s="47"/>
      <c r="J26" s="47"/>
      <c r="K26" s="47"/>
    </row>
    <row r="27" spans="1:11" ht="15.75" customHeight="1">
      <c r="A27" s="68"/>
      <c r="B27" s="68"/>
      <c r="C27" s="68"/>
      <c r="D27" s="68"/>
      <c r="E27" s="68"/>
      <c r="F27" s="68"/>
      <c r="G27" s="68"/>
      <c r="H27" s="46"/>
      <c r="I27" s="47"/>
      <c r="J27" s="47"/>
      <c r="K27" s="47"/>
    </row>
    <row r="28" spans="1:11" ht="14.25" customHeight="1">
      <c r="A28" s="69" t="s">
        <v>61</v>
      </c>
      <c r="B28" s="69"/>
      <c r="C28" s="69"/>
      <c r="D28" s="69"/>
      <c r="E28" s="69"/>
      <c r="F28" s="69"/>
      <c r="G28" s="69"/>
      <c r="H28" s="46"/>
      <c r="I28" s="47"/>
      <c r="J28" s="47"/>
      <c r="K28" s="47"/>
    </row>
    <row r="29" spans="1:11" ht="14.25" customHeight="1">
      <c r="A29" s="70"/>
      <c r="B29" s="68"/>
      <c r="C29" s="71"/>
      <c r="D29" s="68"/>
      <c r="E29" s="68"/>
      <c r="F29" s="68"/>
      <c r="G29" s="68"/>
      <c r="H29" s="46"/>
      <c r="I29" s="47"/>
      <c r="J29" s="47"/>
      <c r="K29" s="47"/>
    </row>
    <row r="30" spans="1:11" ht="14.25" customHeight="1">
      <c r="A30" s="72" t="s">
        <v>62</v>
      </c>
      <c r="B30" s="72"/>
      <c r="C30" s="72"/>
      <c r="D30" s="72"/>
      <c r="E30" s="72"/>
      <c r="F30" s="72"/>
      <c r="G30" s="72"/>
      <c r="H30" s="46"/>
      <c r="I30" s="47"/>
      <c r="J30" s="47"/>
      <c r="K30" s="47"/>
    </row>
    <row r="31" spans="1:11" ht="14.25" customHeight="1">
      <c r="A31" s="73" t="s">
        <v>63</v>
      </c>
      <c r="B31" s="73"/>
      <c r="C31" s="73"/>
      <c r="D31" s="73"/>
      <c r="E31" s="73"/>
      <c r="F31" s="73"/>
      <c r="G31" s="73"/>
      <c r="H31" s="46"/>
      <c r="I31" s="47"/>
      <c r="J31" s="47"/>
      <c r="K31" s="47"/>
    </row>
    <row r="32" spans="1:11" ht="14.25" customHeight="1">
      <c r="A32" s="74"/>
      <c r="B32" s="75"/>
      <c r="C32" s="75"/>
      <c r="D32" s="75"/>
      <c r="E32" s="75"/>
      <c r="F32" s="75"/>
      <c r="G32" s="75"/>
      <c r="H32" s="46"/>
      <c r="I32" s="47"/>
      <c r="J32" s="47"/>
      <c r="K32" s="47"/>
    </row>
    <row r="33" spans="1:11" ht="15.75" customHeight="1">
      <c r="A33" s="74"/>
      <c r="B33" s="75"/>
      <c r="C33" s="75"/>
      <c r="D33" s="75"/>
      <c r="E33" s="75"/>
      <c r="F33" s="75"/>
      <c r="G33" s="75"/>
      <c r="H33" s="46"/>
      <c r="I33" s="47"/>
      <c r="J33" s="47"/>
      <c r="K33" s="47"/>
    </row>
    <row r="34" spans="1:11" ht="13.5" customHeight="1">
      <c r="A34" s="76" t="s">
        <v>64</v>
      </c>
      <c r="B34" s="76"/>
      <c r="C34" s="76"/>
      <c r="D34" s="76"/>
      <c r="E34" s="76"/>
      <c r="F34" s="76"/>
      <c r="G34" s="76"/>
      <c r="H34" s="46"/>
      <c r="I34" s="47"/>
      <c r="J34" s="47"/>
      <c r="K34" s="47"/>
    </row>
    <row r="35" spans="1:11" ht="26.25" customHeight="1">
      <c r="A35" s="77">
        <v>1</v>
      </c>
      <c r="B35" s="78" t="s">
        <v>65</v>
      </c>
      <c r="C35" s="78"/>
      <c r="D35" s="78"/>
      <c r="E35" s="78"/>
      <c r="F35" s="79">
        <f>A20</f>
        <v>0</v>
      </c>
      <c r="G35" s="79"/>
      <c r="H35" s="46"/>
      <c r="I35" s="47"/>
      <c r="J35" s="47"/>
      <c r="K35" s="47"/>
    </row>
    <row r="36" spans="1:11" ht="13.5" customHeight="1">
      <c r="A36" s="77">
        <v>2</v>
      </c>
      <c r="B36" s="78" t="s">
        <v>66</v>
      </c>
      <c r="C36" s="78"/>
      <c r="D36" s="78"/>
      <c r="E36" s="78"/>
      <c r="F36" s="212" t="s">
        <v>219</v>
      </c>
      <c r="G36" s="212"/>
      <c r="H36" s="46"/>
      <c r="I36" s="47"/>
      <c r="J36" s="47"/>
      <c r="K36" s="47"/>
    </row>
    <row r="37" spans="1:11" ht="13.5" customHeight="1">
      <c r="A37" s="77">
        <v>3</v>
      </c>
      <c r="B37" s="78" t="s">
        <v>68</v>
      </c>
      <c r="C37" s="78"/>
      <c r="D37" s="78"/>
      <c r="E37" s="78"/>
      <c r="F37" s="81">
        <v>2241.65</v>
      </c>
      <c r="G37" s="81"/>
      <c r="H37" s="46"/>
      <c r="I37" s="47"/>
      <c r="J37" s="47"/>
      <c r="K37" s="47"/>
    </row>
    <row r="38" spans="1:11" ht="13.5" customHeight="1">
      <c r="A38" s="77">
        <v>4</v>
      </c>
      <c r="B38" s="78" t="s">
        <v>69</v>
      </c>
      <c r="C38" s="78"/>
      <c r="D38" s="78"/>
      <c r="E38" s="78"/>
      <c r="F38" s="82">
        <v>44501</v>
      </c>
      <c r="G38" s="82"/>
      <c r="H38" s="46"/>
      <c r="I38" s="47"/>
      <c r="J38" s="47"/>
      <c r="K38" s="47"/>
    </row>
    <row r="39" spans="1:11" ht="14.25" customHeight="1">
      <c r="A39" s="83"/>
      <c r="B39" s="84"/>
      <c r="C39" s="84"/>
      <c r="D39" s="84"/>
      <c r="E39" s="84"/>
      <c r="F39" s="85"/>
      <c r="G39" s="85"/>
      <c r="H39" s="46"/>
      <c r="I39" s="47"/>
      <c r="J39" s="47"/>
      <c r="K39" s="47"/>
    </row>
    <row r="40" spans="1:11" ht="14.25" customHeight="1">
      <c r="A40" s="86" t="s">
        <v>70</v>
      </c>
      <c r="B40" s="86"/>
      <c r="C40" s="86"/>
      <c r="D40" s="86"/>
      <c r="E40" s="86"/>
      <c r="F40" s="86"/>
      <c r="G40" s="86"/>
      <c r="H40" s="46"/>
      <c r="I40" s="47"/>
      <c r="J40" s="47"/>
      <c r="K40" s="47"/>
    </row>
    <row r="41" spans="1:11" ht="14.25" customHeight="1">
      <c r="A41" s="87"/>
      <c r="B41" s="87"/>
      <c r="C41" s="87"/>
      <c r="D41" s="87"/>
      <c r="E41" s="87"/>
      <c r="F41" s="87"/>
      <c r="G41" s="87"/>
      <c r="H41" s="46"/>
      <c r="I41" s="47"/>
      <c r="J41" s="47"/>
      <c r="K41" s="47"/>
    </row>
    <row r="42" spans="1:11" ht="13.5" customHeight="1">
      <c r="A42" s="88" t="s">
        <v>71</v>
      </c>
      <c r="B42" s="88"/>
      <c r="C42" s="88"/>
      <c r="D42" s="88"/>
      <c r="E42" s="88"/>
      <c r="F42" s="88"/>
      <c r="G42" s="88"/>
      <c r="H42" s="46"/>
      <c r="I42" s="47"/>
      <c r="J42" s="47"/>
      <c r="K42" s="47"/>
    </row>
    <row r="43" spans="1:11" ht="13.5" customHeight="1">
      <c r="A43" s="88"/>
      <c r="B43" s="88"/>
      <c r="C43" s="88"/>
      <c r="D43" s="88"/>
      <c r="E43" s="88"/>
      <c r="F43" s="88"/>
      <c r="G43" s="88"/>
      <c r="H43" s="46"/>
      <c r="I43" s="47"/>
      <c r="J43" s="47"/>
      <c r="K43" s="47"/>
    </row>
    <row r="44" spans="1:11" ht="13.5" customHeight="1">
      <c r="A44" s="88"/>
      <c r="B44" s="88"/>
      <c r="C44" s="88"/>
      <c r="D44" s="88"/>
      <c r="E44" s="88"/>
      <c r="F44" s="88"/>
      <c r="G44" s="88"/>
      <c r="H44" s="46"/>
      <c r="I44" s="47"/>
      <c r="J44" s="47"/>
      <c r="K44" s="47"/>
    </row>
    <row r="45" spans="1:11" ht="14.25" customHeight="1">
      <c r="A45" s="89" t="s">
        <v>72</v>
      </c>
      <c r="B45" s="89"/>
      <c r="C45" s="89"/>
      <c r="D45" s="89"/>
      <c r="E45" s="89"/>
      <c r="F45" s="89"/>
      <c r="G45" s="89"/>
      <c r="H45" s="46"/>
      <c r="I45" s="47"/>
      <c r="J45" s="47"/>
      <c r="K45" s="47"/>
    </row>
    <row r="46" spans="1:11" ht="13.5" customHeight="1">
      <c r="A46" s="63">
        <v>1</v>
      </c>
      <c r="B46" s="64" t="s">
        <v>73</v>
      </c>
      <c r="C46" s="64"/>
      <c r="D46" s="64"/>
      <c r="E46" s="64"/>
      <c r="F46" s="64" t="s">
        <v>74</v>
      </c>
      <c r="G46" s="64"/>
      <c r="H46" s="46"/>
      <c r="I46" s="47"/>
      <c r="J46" s="47"/>
      <c r="K46" s="47"/>
    </row>
    <row r="47" spans="1:11" ht="13.5" customHeight="1">
      <c r="A47" s="90" t="s">
        <v>41</v>
      </c>
      <c r="B47" s="91" t="s">
        <v>75</v>
      </c>
      <c r="C47" s="91"/>
      <c r="D47" s="91"/>
      <c r="E47" s="91"/>
      <c r="F47" s="92">
        <f>F37</f>
        <v>2241.65</v>
      </c>
      <c r="G47" s="92"/>
      <c r="H47" s="46"/>
      <c r="I47" s="47"/>
      <c r="J47" s="47"/>
      <c r="K47" s="47"/>
    </row>
    <row r="48" spans="1:11" ht="13.5" customHeight="1">
      <c r="A48" s="93" t="s">
        <v>76</v>
      </c>
      <c r="B48" s="93"/>
      <c r="C48" s="93"/>
      <c r="D48" s="93"/>
      <c r="E48" s="93"/>
      <c r="F48" s="94">
        <f>SUM(F47)</f>
        <v>2241.65</v>
      </c>
      <c r="G48" s="94"/>
      <c r="H48" s="46"/>
      <c r="I48" s="47"/>
      <c r="J48" s="47"/>
      <c r="K48" s="47"/>
    </row>
    <row r="49" spans="1:11" ht="13.5" customHeight="1">
      <c r="A49" s="88" t="s">
        <v>77</v>
      </c>
      <c r="B49" s="88"/>
      <c r="C49" s="88"/>
      <c r="D49" s="88"/>
      <c r="E49" s="88"/>
      <c r="F49" s="88"/>
      <c r="G49" s="88"/>
      <c r="H49" s="46"/>
      <c r="I49" s="47"/>
      <c r="J49" s="47"/>
      <c r="K49" s="47"/>
    </row>
    <row r="50" spans="1:11" ht="14.25" customHeight="1">
      <c r="A50" s="88"/>
      <c r="B50" s="88"/>
      <c r="C50" s="88"/>
      <c r="D50" s="88"/>
      <c r="E50" s="88"/>
      <c r="F50" s="88"/>
      <c r="G50" s="88"/>
      <c r="H50" s="46"/>
      <c r="I50" s="47"/>
      <c r="J50" s="47"/>
      <c r="K50" s="47"/>
    </row>
    <row r="51" spans="1:11" ht="15.75" customHeight="1">
      <c r="A51" s="88"/>
      <c r="B51" s="88"/>
      <c r="C51" s="88"/>
      <c r="D51" s="88"/>
      <c r="E51" s="88"/>
      <c r="F51" s="88"/>
      <c r="G51" s="88"/>
      <c r="H51" s="46"/>
      <c r="I51" s="47"/>
      <c r="J51" s="47"/>
      <c r="K51" s="47"/>
    </row>
    <row r="52" spans="1:11" s="43" customFormat="1" ht="14.25" customHeight="1">
      <c r="A52" s="95" t="s">
        <v>78</v>
      </c>
      <c r="B52" s="95"/>
      <c r="C52" s="95"/>
      <c r="D52" s="95"/>
      <c r="E52" s="95"/>
      <c r="F52" s="95"/>
      <c r="G52" s="95"/>
      <c r="H52" s="46"/>
      <c r="I52" s="47"/>
      <c r="J52" s="47"/>
      <c r="K52" s="47"/>
    </row>
    <row r="53" spans="1:11" s="43" customFormat="1" ht="14.25" customHeight="1">
      <c r="A53" s="74"/>
      <c r="B53" s="75"/>
      <c r="C53" s="75"/>
      <c r="D53" s="75"/>
      <c r="E53" s="75"/>
      <c r="F53" s="75"/>
      <c r="G53" s="75"/>
      <c r="H53" s="46"/>
      <c r="I53" s="47"/>
      <c r="J53" s="47"/>
      <c r="K53" s="47"/>
    </row>
    <row r="54" spans="1:11" s="43" customFormat="1" ht="13.5" customHeight="1">
      <c r="A54" s="96" t="s">
        <v>79</v>
      </c>
      <c r="B54" s="96"/>
      <c r="C54" s="96"/>
      <c r="D54" s="96"/>
      <c r="E54" s="96"/>
      <c r="F54" s="96"/>
      <c r="G54" s="96"/>
      <c r="H54" s="46"/>
      <c r="I54" s="47"/>
      <c r="J54" s="47"/>
      <c r="K54" s="47"/>
    </row>
    <row r="55" spans="1:11" s="43" customFormat="1" ht="14.25" customHeight="1">
      <c r="A55" s="97"/>
      <c r="B55" s="97"/>
      <c r="C55" s="97"/>
      <c r="D55" s="97"/>
      <c r="E55" s="97"/>
      <c r="F55" s="97"/>
      <c r="G55" s="97"/>
      <c r="H55" s="46"/>
      <c r="I55" s="47"/>
      <c r="J55" s="47"/>
      <c r="K55" s="47"/>
    </row>
    <row r="56" spans="1:11" s="43" customFormat="1" ht="23.25" customHeight="1">
      <c r="A56" s="98" t="s">
        <v>80</v>
      </c>
      <c r="B56" s="98" t="s">
        <v>81</v>
      </c>
      <c r="C56" s="98"/>
      <c r="D56" s="98"/>
      <c r="E56" s="98"/>
      <c r="F56" s="98" t="s">
        <v>82</v>
      </c>
      <c r="G56" s="98" t="s">
        <v>74</v>
      </c>
      <c r="H56" s="46"/>
      <c r="I56" s="47"/>
      <c r="J56" s="47"/>
      <c r="K56" s="47"/>
    </row>
    <row r="57" spans="1:11" s="43" customFormat="1" ht="13.5" customHeight="1">
      <c r="A57" s="99" t="s">
        <v>41</v>
      </c>
      <c r="B57" s="100" t="s">
        <v>83</v>
      </c>
      <c r="C57" s="100"/>
      <c r="D57" s="100"/>
      <c r="E57" s="100"/>
      <c r="F57" s="101">
        <v>0.0833</v>
      </c>
      <c r="G57" s="102">
        <f>F48*F57</f>
        <v>186.729445</v>
      </c>
      <c r="H57" s="46"/>
      <c r="I57" s="47"/>
      <c r="J57" s="47"/>
      <c r="K57" s="47"/>
    </row>
    <row r="58" spans="1:11" s="43" customFormat="1" ht="13.5" customHeight="1">
      <c r="A58" s="99" t="s">
        <v>44</v>
      </c>
      <c r="B58" s="100" t="s">
        <v>84</v>
      </c>
      <c r="C58" s="100"/>
      <c r="D58" s="100"/>
      <c r="E58" s="100"/>
      <c r="F58" s="103">
        <v>0.0833</v>
      </c>
      <c r="G58" s="102">
        <f>F48*F58</f>
        <v>186.729445</v>
      </c>
      <c r="H58" s="46"/>
      <c r="I58" s="47"/>
      <c r="J58" s="47"/>
      <c r="K58" s="47"/>
    </row>
    <row r="59" spans="1:11" s="43" customFormat="1" ht="13.5" customHeight="1">
      <c r="A59" s="56" t="s">
        <v>47</v>
      </c>
      <c r="B59" s="104" t="s">
        <v>85</v>
      </c>
      <c r="C59" s="104"/>
      <c r="D59" s="104"/>
      <c r="E59" s="104"/>
      <c r="F59" s="103">
        <v>0.0278</v>
      </c>
      <c r="G59" s="102">
        <f>F48*F59</f>
        <v>62.31787</v>
      </c>
      <c r="H59" s="46"/>
      <c r="I59" s="47"/>
      <c r="J59" s="47"/>
      <c r="K59" s="47"/>
    </row>
    <row r="60" spans="1:11" s="43" customFormat="1" ht="13.5" customHeight="1">
      <c r="A60" s="63" t="s">
        <v>76</v>
      </c>
      <c r="B60" s="63"/>
      <c r="C60" s="63"/>
      <c r="D60" s="63"/>
      <c r="E60" s="63"/>
      <c r="F60" s="105">
        <f>F57+F58+F59</f>
        <v>0.1944</v>
      </c>
      <c r="G60" s="106">
        <f>G57+G58+G59</f>
        <v>435.77675999999997</v>
      </c>
      <c r="H60" s="46"/>
      <c r="I60" s="47"/>
      <c r="J60" s="47"/>
      <c r="K60" s="47"/>
    </row>
    <row r="61" spans="1:11" s="43" customFormat="1" ht="14.25" customHeight="1">
      <c r="A61" s="107" t="s">
        <v>86</v>
      </c>
      <c r="B61" s="107"/>
      <c r="C61" s="107"/>
      <c r="D61" s="107"/>
      <c r="E61" s="107"/>
      <c r="F61" s="107"/>
      <c r="G61" s="107"/>
      <c r="H61" s="46"/>
      <c r="I61" s="47"/>
      <c r="J61" s="47"/>
      <c r="K61" s="47"/>
    </row>
    <row r="62" spans="1:11" s="43" customFormat="1" ht="14.25" customHeight="1">
      <c r="A62" s="107"/>
      <c r="B62" s="107"/>
      <c r="C62" s="107"/>
      <c r="D62" s="107"/>
      <c r="E62" s="107"/>
      <c r="F62" s="107"/>
      <c r="G62" s="107"/>
      <c r="H62" s="46"/>
      <c r="I62" s="47"/>
      <c r="J62" s="47"/>
      <c r="K62" s="47"/>
    </row>
    <row r="63" spans="1:11" s="43" customFormat="1" ht="13.5" customHeight="1">
      <c r="A63" s="107"/>
      <c r="B63" s="107"/>
      <c r="C63" s="107"/>
      <c r="D63" s="107"/>
      <c r="E63" s="107"/>
      <c r="F63" s="107"/>
      <c r="G63" s="107"/>
      <c r="H63" s="46"/>
      <c r="I63" s="47"/>
      <c r="J63" s="47"/>
      <c r="K63" s="47"/>
    </row>
    <row r="64" spans="1:11" s="43" customFormat="1" ht="19.5" customHeight="1">
      <c r="A64" s="108" t="s">
        <v>87</v>
      </c>
      <c r="B64" s="108"/>
      <c r="C64" s="108"/>
      <c r="D64" s="108"/>
      <c r="E64" s="108"/>
      <c r="F64" s="108"/>
      <c r="G64" s="108"/>
      <c r="H64" s="46"/>
      <c r="I64" s="47"/>
      <c r="J64" s="47"/>
      <c r="K64" s="47"/>
    </row>
    <row r="65" spans="1:11" s="43" customFormat="1" ht="13.5" customHeight="1">
      <c r="A65" s="108"/>
      <c r="B65" s="108"/>
      <c r="C65" s="108"/>
      <c r="D65" s="108"/>
      <c r="E65" s="108"/>
      <c r="F65" s="108"/>
      <c r="G65" s="108"/>
      <c r="H65" s="46"/>
      <c r="I65" s="47"/>
      <c r="J65" s="47"/>
      <c r="K65" s="47"/>
    </row>
    <row r="66" spans="1:11" s="43" customFormat="1" ht="13.5" customHeight="1">
      <c r="A66" s="108"/>
      <c r="B66" s="108"/>
      <c r="C66" s="108"/>
      <c r="D66" s="108"/>
      <c r="E66" s="108"/>
      <c r="F66" s="108"/>
      <c r="G66" s="108"/>
      <c r="H66" s="46"/>
      <c r="I66" s="47"/>
      <c r="J66" s="47"/>
      <c r="K66" s="47"/>
    </row>
    <row r="67" spans="1:11" s="43" customFormat="1" ht="14.25" customHeight="1">
      <c r="A67" s="109" t="s">
        <v>88</v>
      </c>
      <c r="B67" s="109"/>
      <c r="C67" s="109"/>
      <c r="D67" s="109"/>
      <c r="E67" s="109"/>
      <c r="F67" s="109"/>
      <c r="G67" s="109"/>
      <c r="H67" s="46"/>
      <c r="I67" s="47"/>
      <c r="J67" s="47"/>
      <c r="K67" s="47"/>
    </row>
    <row r="68" spans="1:11" s="43" customFormat="1" ht="9.75" customHeight="1">
      <c r="A68" s="109"/>
      <c r="B68" s="109"/>
      <c r="C68" s="109"/>
      <c r="D68" s="109"/>
      <c r="E68" s="109"/>
      <c r="F68" s="109"/>
      <c r="G68" s="109"/>
      <c r="H68" s="46"/>
      <c r="I68" s="47"/>
      <c r="J68" s="47"/>
      <c r="K68" s="47"/>
    </row>
    <row r="69" spans="1:11" s="43" customFormat="1" ht="9.75" customHeight="1">
      <c r="A69" s="109"/>
      <c r="B69" s="109"/>
      <c r="C69" s="109"/>
      <c r="D69" s="109"/>
      <c r="E69" s="109"/>
      <c r="F69" s="109"/>
      <c r="G69" s="109"/>
      <c r="H69" s="46"/>
      <c r="I69" s="47"/>
      <c r="J69" s="47"/>
      <c r="K69" s="47"/>
    </row>
    <row r="70" spans="1:11" s="43" customFormat="1" ht="14.25" customHeight="1">
      <c r="A70" s="110" t="s">
        <v>89</v>
      </c>
      <c r="B70" s="110"/>
      <c r="C70" s="110"/>
      <c r="D70" s="110"/>
      <c r="E70" s="110"/>
      <c r="F70" s="110"/>
      <c r="G70" s="111">
        <f>F48+G60</f>
        <v>2677.4267600000003</v>
      </c>
      <c r="H70" s="46"/>
      <c r="I70" s="47"/>
      <c r="J70" s="47"/>
      <c r="K70" s="47"/>
    </row>
    <row r="71" spans="1:11" s="43" customFormat="1" ht="14.25" customHeight="1">
      <c r="A71" s="83"/>
      <c r="B71" s="75"/>
      <c r="C71" s="75"/>
      <c r="D71" s="75"/>
      <c r="E71" s="75"/>
      <c r="F71" s="75"/>
      <c r="G71" s="75"/>
      <c r="H71" s="46"/>
      <c r="I71" s="47"/>
      <c r="J71" s="47"/>
      <c r="K71" s="47"/>
    </row>
    <row r="72" spans="1:11" s="43" customFormat="1" ht="13.5" customHeight="1">
      <c r="A72" s="112" t="s">
        <v>90</v>
      </c>
      <c r="B72" s="113" t="s">
        <v>91</v>
      </c>
      <c r="C72" s="113"/>
      <c r="D72" s="113"/>
      <c r="E72" s="113"/>
      <c r="F72" s="113" t="s">
        <v>92</v>
      </c>
      <c r="G72" s="113" t="s">
        <v>74</v>
      </c>
      <c r="H72" s="46"/>
      <c r="I72" s="47"/>
      <c r="J72" s="47"/>
      <c r="K72" s="47"/>
    </row>
    <row r="73" spans="1:11" s="43" customFormat="1" ht="13.5" customHeight="1">
      <c r="A73" s="114" t="s">
        <v>41</v>
      </c>
      <c r="B73" s="115" t="s">
        <v>93</v>
      </c>
      <c r="C73" s="115"/>
      <c r="D73" s="115"/>
      <c r="E73" s="115"/>
      <c r="F73" s="116">
        <v>0.2</v>
      </c>
      <c r="G73" s="117">
        <f>G70*F73</f>
        <v>535.485352</v>
      </c>
      <c r="H73" s="46"/>
      <c r="I73" s="47"/>
      <c r="J73" s="47"/>
      <c r="K73" s="47"/>
    </row>
    <row r="74" spans="1:11" s="43" customFormat="1" ht="13.5" customHeight="1">
      <c r="A74" s="114" t="s">
        <v>44</v>
      </c>
      <c r="B74" s="115" t="s">
        <v>94</v>
      </c>
      <c r="C74" s="115"/>
      <c r="D74" s="115"/>
      <c r="E74" s="115"/>
      <c r="F74" s="116">
        <v>0.025</v>
      </c>
      <c r="G74" s="117">
        <f>G70*F74</f>
        <v>66.935669</v>
      </c>
      <c r="H74" s="46"/>
      <c r="I74" s="47"/>
      <c r="J74" s="47"/>
      <c r="K74" s="47"/>
    </row>
    <row r="75" spans="1:11" s="43" customFormat="1" ht="13.5" customHeight="1">
      <c r="A75" s="114" t="s">
        <v>47</v>
      </c>
      <c r="B75" s="115" t="s">
        <v>95</v>
      </c>
      <c r="C75" s="115"/>
      <c r="D75" s="115"/>
      <c r="E75" s="115"/>
      <c r="F75" s="116">
        <v>0.03</v>
      </c>
      <c r="G75" s="117">
        <f>G70*F75</f>
        <v>80.3228028</v>
      </c>
      <c r="H75" s="46"/>
      <c r="I75" s="47"/>
      <c r="J75" s="47"/>
      <c r="K75" s="47"/>
    </row>
    <row r="76" spans="1:11" s="43" customFormat="1" ht="13.5" customHeight="1">
      <c r="A76" s="114" t="s">
        <v>50</v>
      </c>
      <c r="B76" s="115" t="s">
        <v>96</v>
      </c>
      <c r="C76" s="115"/>
      <c r="D76" s="115"/>
      <c r="E76" s="115"/>
      <c r="F76" s="116">
        <v>0.015</v>
      </c>
      <c r="G76" s="117">
        <f>G70*F76</f>
        <v>40.1614014</v>
      </c>
      <c r="H76" s="46"/>
      <c r="I76" s="47"/>
      <c r="J76" s="47"/>
      <c r="K76" s="47"/>
    </row>
    <row r="77" spans="1:11" s="43" customFormat="1" ht="13.5" customHeight="1">
      <c r="A77" s="114" t="s">
        <v>97</v>
      </c>
      <c r="B77" s="115" t="s">
        <v>98</v>
      </c>
      <c r="C77" s="115"/>
      <c r="D77" s="115"/>
      <c r="E77" s="115"/>
      <c r="F77" s="116">
        <v>0.01</v>
      </c>
      <c r="G77" s="117">
        <f>G70*F77</f>
        <v>26.7742676</v>
      </c>
      <c r="H77" s="46"/>
      <c r="I77" s="47"/>
      <c r="J77" s="47"/>
      <c r="K77" s="47"/>
    </row>
    <row r="78" spans="1:11" s="43" customFormat="1" ht="13.5" customHeight="1">
      <c r="A78" s="114" t="s">
        <v>99</v>
      </c>
      <c r="B78" s="115" t="s">
        <v>100</v>
      </c>
      <c r="C78" s="115"/>
      <c r="D78" s="115"/>
      <c r="E78" s="115"/>
      <c r="F78" s="116">
        <v>0.006</v>
      </c>
      <c r="G78" s="117">
        <f>G70*F78</f>
        <v>16.06456056</v>
      </c>
      <c r="H78" s="46"/>
      <c r="I78" s="47"/>
      <c r="J78" s="47"/>
      <c r="K78" s="47"/>
    </row>
    <row r="79" spans="1:11" s="43" customFormat="1" ht="13.5" customHeight="1">
      <c r="A79" s="114" t="s">
        <v>101</v>
      </c>
      <c r="B79" s="78" t="s">
        <v>102</v>
      </c>
      <c r="C79" s="78"/>
      <c r="D79" s="78"/>
      <c r="E79" s="78"/>
      <c r="F79" s="116">
        <v>0.002</v>
      </c>
      <c r="G79" s="117">
        <f>G70*F79</f>
        <v>5.354853520000001</v>
      </c>
      <c r="H79" s="46"/>
      <c r="I79" s="47"/>
      <c r="J79" s="47"/>
      <c r="K79" s="47"/>
    </row>
    <row r="80" spans="1:11" s="43" customFormat="1" ht="13.5" customHeight="1">
      <c r="A80" s="114" t="s">
        <v>103</v>
      </c>
      <c r="B80" s="78" t="s">
        <v>104</v>
      </c>
      <c r="C80" s="78"/>
      <c r="D80" s="78"/>
      <c r="E80" s="78"/>
      <c r="F80" s="116">
        <v>0.08</v>
      </c>
      <c r="G80" s="117">
        <f>G70*F80</f>
        <v>214.1941408</v>
      </c>
      <c r="H80" s="46"/>
      <c r="I80" s="47"/>
      <c r="J80" s="47"/>
      <c r="K80" s="47"/>
    </row>
    <row r="81" spans="1:11" s="43" customFormat="1" ht="14.25" customHeight="1">
      <c r="A81" s="112" t="s">
        <v>76</v>
      </c>
      <c r="B81" s="112"/>
      <c r="C81" s="112"/>
      <c r="D81" s="112"/>
      <c r="E81" s="112"/>
      <c r="F81" s="118">
        <v>0.368</v>
      </c>
      <c r="G81" s="119">
        <f>G70*F81</f>
        <v>985.2930476800001</v>
      </c>
      <c r="H81" s="46"/>
      <c r="I81" s="47"/>
      <c r="J81" s="47"/>
      <c r="K81" s="47"/>
    </row>
    <row r="82" spans="1:11" s="43" customFormat="1" ht="13.5" customHeight="1">
      <c r="A82" s="55"/>
      <c r="B82" s="75"/>
      <c r="C82" s="75"/>
      <c r="D82" s="75"/>
      <c r="E82" s="75"/>
      <c r="F82" s="75"/>
      <c r="G82" s="75"/>
      <c r="H82" s="46"/>
      <c r="I82" s="47"/>
      <c r="J82" s="47"/>
      <c r="K82" s="47"/>
    </row>
    <row r="83" spans="1:11" s="43" customFormat="1" ht="14.25" customHeight="1">
      <c r="A83" s="120" t="s">
        <v>105</v>
      </c>
      <c r="B83" s="120"/>
      <c r="C83" s="120"/>
      <c r="D83" s="120"/>
      <c r="E83" s="120"/>
      <c r="F83" s="120"/>
      <c r="G83" s="120"/>
      <c r="H83" s="46"/>
      <c r="I83" s="47"/>
      <c r="J83" s="47"/>
      <c r="K83" s="47"/>
    </row>
    <row r="84" spans="1:11" s="43" customFormat="1" ht="13.5" customHeight="1">
      <c r="A84" s="120"/>
      <c r="B84" s="120"/>
      <c r="C84" s="120"/>
      <c r="D84" s="120"/>
      <c r="E84" s="120"/>
      <c r="F84" s="120"/>
      <c r="G84" s="120"/>
      <c r="H84" s="46"/>
      <c r="I84" s="47"/>
      <c r="J84" s="47"/>
      <c r="K84" s="47"/>
    </row>
    <row r="85" spans="1:11" s="43" customFormat="1" ht="14.25" customHeight="1">
      <c r="A85" s="120" t="s">
        <v>106</v>
      </c>
      <c r="B85" s="120"/>
      <c r="C85" s="120"/>
      <c r="D85" s="120"/>
      <c r="E85" s="120"/>
      <c r="F85" s="120"/>
      <c r="G85" s="120"/>
      <c r="H85" s="46"/>
      <c r="I85" s="47"/>
      <c r="J85" s="47"/>
      <c r="K85" s="47"/>
    </row>
    <row r="86" spans="1:11" s="43" customFormat="1" ht="13.5" customHeight="1">
      <c r="A86" s="120"/>
      <c r="B86" s="120"/>
      <c r="C86" s="120"/>
      <c r="D86" s="120"/>
      <c r="E86" s="120"/>
      <c r="F86" s="120"/>
      <c r="G86" s="120"/>
      <c r="H86" s="46"/>
      <c r="I86" s="47"/>
      <c r="J86" s="47"/>
      <c r="K86" s="47"/>
    </row>
    <row r="87" spans="1:64" ht="36.75" customHeight="1">
      <c r="A87" s="121" t="s">
        <v>107</v>
      </c>
      <c r="B87" s="121"/>
      <c r="C87" s="121"/>
      <c r="D87" s="121"/>
      <c r="E87" s="121"/>
      <c r="F87" s="121"/>
      <c r="G87" s="121"/>
      <c r="H87" s="18"/>
      <c r="I87" s="18"/>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11" s="43" customFormat="1" ht="18.75" customHeight="1">
      <c r="A88" s="120" t="s">
        <v>108</v>
      </c>
      <c r="B88" s="120"/>
      <c r="C88" s="120"/>
      <c r="D88" s="120"/>
      <c r="E88" s="120"/>
      <c r="F88" s="120"/>
      <c r="G88" s="120"/>
      <c r="H88" s="46"/>
      <c r="I88" s="47"/>
      <c r="J88" s="47"/>
      <c r="K88" s="47"/>
    </row>
    <row r="89" spans="1:11" s="43" customFormat="1" ht="14.25" customHeight="1">
      <c r="A89" s="70"/>
      <c r="B89" s="70"/>
      <c r="C89" s="70"/>
      <c r="D89" s="70"/>
      <c r="E89" s="70"/>
      <c r="F89" s="70"/>
      <c r="G89" s="70"/>
      <c r="H89" s="46"/>
      <c r="I89" s="47"/>
      <c r="J89" s="47"/>
      <c r="K89" s="47"/>
    </row>
    <row r="90" spans="1:11" s="43" customFormat="1" ht="14.25" customHeight="1">
      <c r="A90" s="122" t="s">
        <v>109</v>
      </c>
      <c r="B90" s="122"/>
      <c r="C90" s="122"/>
      <c r="D90" s="122"/>
      <c r="E90" s="122"/>
      <c r="F90" s="122"/>
      <c r="G90" s="122"/>
      <c r="H90" s="46"/>
      <c r="I90" s="47"/>
      <c r="J90" s="47"/>
      <c r="K90" s="47"/>
    </row>
    <row r="91" spans="1:11" s="43" customFormat="1" ht="13.5" customHeight="1">
      <c r="A91" s="55"/>
      <c r="B91" s="75"/>
      <c r="C91" s="75"/>
      <c r="D91" s="75"/>
      <c r="E91" s="75"/>
      <c r="F91" s="75"/>
      <c r="G91" s="75"/>
      <c r="H91" s="46"/>
      <c r="I91" s="47"/>
      <c r="J91" s="47"/>
      <c r="K91" s="47"/>
    </row>
    <row r="92" spans="1:11" s="43" customFormat="1" ht="14.25" customHeight="1">
      <c r="A92" s="123" t="s">
        <v>110</v>
      </c>
      <c r="B92" s="123" t="s">
        <v>111</v>
      </c>
      <c r="C92" s="123"/>
      <c r="D92" s="123"/>
      <c r="E92" s="123"/>
      <c r="F92" s="124" t="s">
        <v>74</v>
      </c>
      <c r="G92" s="124"/>
      <c r="H92" s="46"/>
      <c r="I92" s="47"/>
      <c r="J92" s="47"/>
      <c r="K92" s="47"/>
    </row>
    <row r="93" spans="1:11" s="43" customFormat="1" ht="14.25" customHeight="1">
      <c r="A93" s="125" t="s">
        <v>41</v>
      </c>
      <c r="B93" s="126" t="s">
        <v>112</v>
      </c>
      <c r="C93" s="126"/>
      <c r="D93" s="126"/>
      <c r="E93" s="126"/>
      <c r="F93" s="211">
        <v>0</v>
      </c>
      <c r="G93" s="211"/>
      <c r="H93" s="46"/>
      <c r="I93" s="47"/>
      <c r="J93" s="47"/>
      <c r="K93" s="47"/>
    </row>
    <row r="94" spans="1:11" s="43" customFormat="1" ht="26.25" customHeight="1">
      <c r="A94" s="125" t="s">
        <v>44</v>
      </c>
      <c r="B94" s="126" t="s">
        <v>220</v>
      </c>
      <c r="C94" s="126"/>
      <c r="D94" s="126"/>
      <c r="E94" s="126"/>
      <c r="F94" s="211">
        <f>22*15</f>
        <v>330</v>
      </c>
      <c r="G94" s="211"/>
      <c r="H94" s="46"/>
      <c r="I94" s="47"/>
      <c r="J94" s="47"/>
      <c r="K94" s="47"/>
    </row>
    <row r="95" spans="1:11" s="43" customFormat="1" ht="13.5" customHeight="1">
      <c r="A95" s="129" t="s">
        <v>47</v>
      </c>
      <c r="B95" s="130" t="s">
        <v>221</v>
      </c>
      <c r="C95" s="130"/>
      <c r="D95" s="130"/>
      <c r="E95" s="130"/>
      <c r="F95" s="131">
        <v>0</v>
      </c>
      <c r="G95" s="131"/>
      <c r="H95" s="46"/>
      <c r="I95" s="47"/>
      <c r="J95" s="47"/>
      <c r="K95" s="47"/>
    </row>
    <row r="96" spans="1:11" s="43" customFormat="1" ht="29.25" customHeight="1">
      <c r="A96" s="125" t="s">
        <v>50</v>
      </c>
      <c r="B96" s="213" t="s">
        <v>222</v>
      </c>
      <c r="C96" s="213"/>
      <c r="D96" s="213"/>
      <c r="E96" s="213"/>
      <c r="F96" s="131">
        <v>7</v>
      </c>
      <c r="G96" s="131"/>
      <c r="H96" s="46"/>
      <c r="I96" s="47"/>
      <c r="J96" s="47"/>
      <c r="K96" s="47"/>
    </row>
    <row r="97" spans="1:11" s="43" customFormat="1" ht="27.75" customHeight="1">
      <c r="A97" s="118" t="s">
        <v>76</v>
      </c>
      <c r="B97" s="118"/>
      <c r="C97" s="118"/>
      <c r="D97" s="118"/>
      <c r="E97" s="118"/>
      <c r="F97" s="119">
        <f>SUM(F93:F96)</f>
        <v>337</v>
      </c>
      <c r="G97" s="119"/>
      <c r="H97" s="46"/>
      <c r="I97" s="47"/>
      <c r="J97" s="47"/>
      <c r="K97" s="47"/>
    </row>
    <row r="98" spans="1:11" s="43" customFormat="1" ht="10.5" customHeight="1">
      <c r="A98" s="66"/>
      <c r="B98" s="66"/>
      <c r="C98" s="66"/>
      <c r="D98" s="66"/>
      <c r="E98" s="66"/>
      <c r="F98" s="66"/>
      <c r="G98" s="66"/>
      <c r="H98" s="46"/>
      <c r="I98" s="47"/>
      <c r="J98" s="47"/>
      <c r="K98" s="47"/>
    </row>
    <row r="99" spans="1:11" ht="14.25" customHeight="1">
      <c r="A99" s="120" t="s">
        <v>116</v>
      </c>
      <c r="B99" s="120"/>
      <c r="C99" s="120"/>
      <c r="D99" s="120"/>
      <c r="E99" s="120"/>
      <c r="F99" s="120"/>
      <c r="G99" s="120"/>
      <c r="H99" s="46"/>
      <c r="I99" s="47"/>
      <c r="J99" s="47"/>
      <c r="K99" s="47"/>
    </row>
    <row r="100" spans="1:11" s="43" customFormat="1" ht="12" customHeight="1">
      <c r="A100" s="132"/>
      <c r="B100" s="132"/>
      <c r="C100" s="132"/>
      <c r="D100" s="132"/>
      <c r="E100" s="132"/>
      <c r="F100" s="132"/>
      <c r="G100" s="132"/>
      <c r="H100" s="46"/>
      <c r="I100" s="47"/>
      <c r="J100" s="47"/>
      <c r="K100" s="47"/>
    </row>
    <row r="101" spans="1:11" s="43" customFormat="1" ht="15.75" customHeight="1">
      <c r="A101" s="120" t="s">
        <v>117</v>
      </c>
      <c r="B101" s="120"/>
      <c r="C101" s="120"/>
      <c r="D101" s="120"/>
      <c r="E101" s="120"/>
      <c r="F101" s="120"/>
      <c r="G101" s="120"/>
      <c r="H101" s="46"/>
      <c r="I101" s="47"/>
      <c r="J101" s="47"/>
      <c r="K101" s="47"/>
    </row>
    <row r="102" spans="1:11" s="43" customFormat="1" ht="12" customHeight="1">
      <c r="A102" s="120"/>
      <c r="B102" s="120"/>
      <c r="C102" s="120"/>
      <c r="D102" s="120"/>
      <c r="E102" s="120"/>
      <c r="F102" s="120"/>
      <c r="G102" s="120"/>
      <c r="H102" s="46"/>
      <c r="I102" s="47"/>
      <c r="J102" s="47"/>
      <c r="K102" s="47"/>
    </row>
    <row r="103" spans="1:11" s="43" customFormat="1" ht="11.25" customHeight="1">
      <c r="A103" s="133"/>
      <c r="B103" s="133"/>
      <c r="C103" s="133"/>
      <c r="D103" s="133"/>
      <c r="E103" s="133"/>
      <c r="F103" s="133"/>
      <c r="G103" s="133"/>
      <c r="H103" s="46"/>
      <c r="I103" s="47"/>
      <c r="J103" s="47"/>
      <c r="K103" s="47"/>
    </row>
    <row r="104" spans="1:11" ht="27" customHeight="1">
      <c r="A104" s="108" t="s">
        <v>118</v>
      </c>
      <c r="B104" s="108"/>
      <c r="C104" s="108"/>
      <c r="D104" s="108"/>
      <c r="E104" s="108"/>
      <c r="F104" s="108"/>
      <c r="G104" s="108"/>
      <c r="H104" s="46"/>
      <c r="I104" s="47"/>
      <c r="J104" s="47"/>
      <c r="K104" s="47"/>
    </row>
    <row r="105" spans="1:11" s="43" customFormat="1" ht="13.5" customHeight="1">
      <c r="A105" s="47"/>
      <c r="B105" s="132"/>
      <c r="C105" s="132"/>
      <c r="D105" s="132"/>
      <c r="E105" s="132"/>
      <c r="F105" s="132"/>
      <c r="G105" s="132"/>
      <c r="H105" s="46"/>
      <c r="I105" s="47"/>
      <c r="J105" s="47"/>
      <c r="K105" s="47"/>
    </row>
    <row r="106" spans="1:11" ht="14.25" customHeight="1">
      <c r="A106" s="69" t="s">
        <v>119</v>
      </c>
      <c r="B106" s="69"/>
      <c r="C106" s="69"/>
      <c r="D106" s="69"/>
      <c r="E106" s="69"/>
      <c r="F106" s="69"/>
      <c r="G106" s="69"/>
      <c r="H106" s="46"/>
      <c r="I106" s="47"/>
      <c r="J106" s="47"/>
      <c r="K106" s="47"/>
    </row>
    <row r="107" spans="1:11" s="43" customFormat="1" ht="13.5" customHeight="1">
      <c r="A107" s="47"/>
      <c r="B107" s="47"/>
      <c r="C107" s="47"/>
      <c r="D107" s="47"/>
      <c r="E107" s="47"/>
      <c r="F107" s="47"/>
      <c r="G107" s="47"/>
      <c r="H107" s="46"/>
      <c r="I107" s="47"/>
      <c r="J107" s="47"/>
      <c r="K107" s="47"/>
    </row>
    <row r="108" spans="1:11" s="43" customFormat="1" ht="27" customHeight="1">
      <c r="A108" s="112">
        <v>2</v>
      </c>
      <c r="B108" s="134" t="s">
        <v>120</v>
      </c>
      <c r="C108" s="134"/>
      <c r="D108" s="134"/>
      <c r="E108" s="134"/>
      <c r="F108" s="112" t="s">
        <v>74</v>
      </c>
      <c r="G108" s="112"/>
      <c r="H108" s="46"/>
      <c r="I108" s="47"/>
      <c r="J108" s="47"/>
      <c r="K108" s="47"/>
    </row>
    <row r="109" spans="1:11" s="43" customFormat="1" ht="25.5" customHeight="1">
      <c r="A109" s="114" t="s">
        <v>80</v>
      </c>
      <c r="B109" s="78" t="s">
        <v>81</v>
      </c>
      <c r="C109" s="78"/>
      <c r="D109" s="78"/>
      <c r="E109" s="78"/>
      <c r="F109" s="214">
        <f>G60</f>
        <v>435.77675999999997</v>
      </c>
      <c r="G109" s="214"/>
      <c r="H109" s="46"/>
      <c r="I109" s="47"/>
      <c r="J109" s="47"/>
      <c r="K109" s="47"/>
    </row>
    <row r="110" spans="1:11" s="43" customFormat="1" ht="13.5" customHeight="1">
      <c r="A110" s="114" t="s">
        <v>90</v>
      </c>
      <c r="B110" s="78" t="s">
        <v>91</v>
      </c>
      <c r="C110" s="78"/>
      <c r="D110" s="78"/>
      <c r="E110" s="78"/>
      <c r="F110" s="214">
        <f>G81</f>
        <v>985.2930476800001</v>
      </c>
      <c r="G110" s="214"/>
      <c r="H110" s="46"/>
      <c r="I110" s="47"/>
      <c r="J110" s="47"/>
      <c r="K110" s="47"/>
    </row>
    <row r="111" spans="1:11" s="43" customFormat="1" ht="13.5" customHeight="1">
      <c r="A111" s="114" t="s">
        <v>110</v>
      </c>
      <c r="B111" s="78" t="s">
        <v>111</v>
      </c>
      <c r="C111" s="78"/>
      <c r="D111" s="78"/>
      <c r="E111" s="78"/>
      <c r="F111" s="214">
        <f>F97</f>
        <v>337</v>
      </c>
      <c r="G111" s="214"/>
      <c r="H111" s="46"/>
      <c r="I111" s="47"/>
      <c r="J111" s="47"/>
      <c r="K111" s="47"/>
    </row>
    <row r="112" spans="1:11" s="43" customFormat="1" ht="14.25" customHeight="1">
      <c r="A112" s="134" t="s">
        <v>76</v>
      </c>
      <c r="B112" s="134"/>
      <c r="C112" s="134"/>
      <c r="D112" s="134"/>
      <c r="E112" s="134"/>
      <c r="F112" s="215">
        <f>F109+F110+F111</f>
        <v>1758.06980768</v>
      </c>
      <c r="G112" s="215"/>
      <c r="H112" s="46"/>
      <c r="I112" s="47"/>
      <c r="J112" s="47"/>
      <c r="K112" s="47"/>
    </row>
    <row r="113" spans="1:11" s="43" customFormat="1" ht="14.25" customHeight="1">
      <c r="A113" s="75"/>
      <c r="B113" s="75"/>
      <c r="C113" s="75"/>
      <c r="D113" s="75"/>
      <c r="E113" s="75"/>
      <c r="F113" s="75"/>
      <c r="G113" s="75"/>
      <c r="H113" s="46"/>
      <c r="I113" s="47"/>
      <c r="J113" s="47"/>
      <c r="K113" s="47"/>
    </row>
    <row r="114" spans="1:11" s="43" customFormat="1" ht="14.25" customHeight="1">
      <c r="A114" s="95" t="s">
        <v>121</v>
      </c>
      <c r="B114" s="95"/>
      <c r="C114" s="95"/>
      <c r="D114" s="95"/>
      <c r="E114" s="95"/>
      <c r="F114" s="95"/>
      <c r="G114" s="95"/>
      <c r="H114" s="46"/>
      <c r="I114" s="47"/>
      <c r="J114" s="47"/>
      <c r="K114" s="47"/>
    </row>
    <row r="115" spans="1:9" s="43" customFormat="1" ht="13.5" customHeight="1">
      <c r="A115" s="47"/>
      <c r="B115" s="75"/>
      <c r="C115" s="75"/>
      <c r="D115" s="75"/>
      <c r="E115" s="75"/>
      <c r="F115" s="75"/>
      <c r="G115" s="75"/>
      <c r="H115" s="46"/>
      <c r="I115" s="47"/>
    </row>
    <row r="116" spans="1:9" s="43" customFormat="1" ht="13.5" customHeight="1">
      <c r="A116" s="98">
        <v>3</v>
      </c>
      <c r="B116" s="98" t="s">
        <v>122</v>
      </c>
      <c r="C116" s="98"/>
      <c r="D116" s="98"/>
      <c r="E116" s="98"/>
      <c r="F116" s="98" t="s">
        <v>82</v>
      </c>
      <c r="G116" s="98" t="s">
        <v>74</v>
      </c>
      <c r="H116" s="46"/>
      <c r="I116" s="47"/>
    </row>
    <row r="117" spans="1:9" s="43" customFormat="1" ht="14.25" customHeight="1">
      <c r="A117" s="99" t="s">
        <v>41</v>
      </c>
      <c r="B117" s="137" t="s">
        <v>123</v>
      </c>
      <c r="C117" s="137"/>
      <c r="D117" s="137"/>
      <c r="E117" s="137"/>
      <c r="F117" s="138">
        <v>0.0042</v>
      </c>
      <c r="G117" s="139">
        <f aca="true" t="shared" si="0" ref="G117:G121">$F$48*F117</f>
        <v>9.41493</v>
      </c>
      <c r="H117" s="46"/>
      <c r="I117" s="47"/>
    </row>
    <row r="118" spans="1:9" s="43" customFormat="1" ht="14.25" customHeight="1">
      <c r="A118" s="56" t="s">
        <v>44</v>
      </c>
      <c r="B118" s="137" t="s">
        <v>124</v>
      </c>
      <c r="C118" s="137"/>
      <c r="D118" s="137"/>
      <c r="E118" s="137"/>
      <c r="F118" s="140">
        <f>0.08*F117</f>
        <v>0.000336</v>
      </c>
      <c r="G118" s="139">
        <f t="shared" si="0"/>
        <v>0.7531944</v>
      </c>
      <c r="H118" s="46"/>
      <c r="I118" s="47"/>
    </row>
    <row r="119" spans="1:9" s="43" customFormat="1" ht="26.25" customHeight="1">
      <c r="A119" s="56" t="s">
        <v>47</v>
      </c>
      <c r="B119" s="137" t="s">
        <v>125</v>
      </c>
      <c r="C119" s="137"/>
      <c r="D119" s="137"/>
      <c r="E119" s="137"/>
      <c r="F119" s="140">
        <v>0.04</v>
      </c>
      <c r="G119" s="139">
        <f t="shared" si="0"/>
        <v>89.66600000000001</v>
      </c>
      <c r="H119" s="46"/>
      <c r="I119" s="47"/>
    </row>
    <row r="120" spans="1:9" s="43" customFormat="1" ht="14.25" customHeight="1">
      <c r="A120" s="56" t="s">
        <v>50</v>
      </c>
      <c r="B120" s="137" t="s">
        <v>126</v>
      </c>
      <c r="C120" s="137"/>
      <c r="D120" s="137"/>
      <c r="E120" s="137"/>
      <c r="F120" s="140">
        <v>0.0194</v>
      </c>
      <c r="G120" s="139">
        <f t="shared" si="0"/>
        <v>43.48801</v>
      </c>
      <c r="H120" s="46"/>
      <c r="I120" s="47"/>
    </row>
    <row r="121" spans="1:9" s="43" customFormat="1" ht="24.75" customHeight="1">
      <c r="A121" s="56" t="s">
        <v>97</v>
      </c>
      <c r="B121" s="137" t="s">
        <v>127</v>
      </c>
      <c r="C121" s="137"/>
      <c r="D121" s="137"/>
      <c r="E121" s="137"/>
      <c r="F121" s="140">
        <f>F120*F81</f>
        <v>0.0071392</v>
      </c>
      <c r="G121" s="139">
        <f t="shared" si="0"/>
        <v>16.003587680000003</v>
      </c>
      <c r="H121" s="46"/>
      <c r="I121" s="47"/>
    </row>
    <row r="122" spans="1:9" s="43" customFormat="1" ht="13.5" customHeight="1">
      <c r="A122" s="141"/>
      <c r="B122" s="123" t="s">
        <v>128</v>
      </c>
      <c r="C122" s="123"/>
      <c r="D122" s="123"/>
      <c r="E122" s="123"/>
      <c r="F122" s="142">
        <f>SUM(F117:F121)</f>
        <v>0.0710752</v>
      </c>
      <c r="G122" s="143">
        <f>SUM(G117:G121)</f>
        <v>159.32572208000002</v>
      </c>
      <c r="H122" s="46"/>
      <c r="I122" s="47"/>
    </row>
    <row r="123" spans="1:9" s="43" customFormat="1" ht="13.5" customHeight="1">
      <c r="A123" s="144"/>
      <c r="B123" s="145"/>
      <c r="C123" s="145"/>
      <c r="D123" s="145"/>
      <c r="E123" s="145"/>
      <c r="F123" s="146"/>
      <c r="G123" s="147"/>
      <c r="H123" s="46"/>
      <c r="I123" s="47"/>
    </row>
    <row r="124" spans="1:9" s="43" customFormat="1" ht="13.5" customHeight="1">
      <c r="A124" s="120" t="s">
        <v>129</v>
      </c>
      <c r="B124" s="120"/>
      <c r="C124" s="120"/>
      <c r="D124" s="120"/>
      <c r="E124" s="120"/>
      <c r="F124" s="120"/>
      <c r="G124" s="120"/>
      <c r="H124" s="46"/>
      <c r="I124" s="47"/>
    </row>
    <row r="125" spans="1:9" s="43" customFormat="1" ht="13.5" customHeight="1">
      <c r="A125" s="120"/>
      <c r="B125" s="120"/>
      <c r="C125" s="120"/>
      <c r="D125" s="120"/>
      <c r="E125" s="120"/>
      <c r="F125" s="120"/>
      <c r="G125" s="120"/>
      <c r="H125" s="46"/>
      <c r="I125" s="47"/>
    </row>
    <row r="126" spans="1:9" s="43" customFormat="1" ht="13.5" customHeight="1">
      <c r="A126" s="120"/>
      <c r="B126" s="120"/>
      <c r="C126" s="120"/>
      <c r="D126" s="120"/>
      <c r="E126" s="120"/>
      <c r="F126" s="120"/>
      <c r="G126" s="120"/>
      <c r="H126" s="46"/>
      <c r="I126" s="47"/>
    </row>
    <row r="127" spans="1:9" s="43" customFormat="1" ht="15.75" customHeight="1">
      <c r="A127" s="120"/>
      <c r="B127" s="120"/>
      <c r="C127" s="120"/>
      <c r="D127" s="120"/>
      <c r="E127" s="120"/>
      <c r="F127" s="120"/>
      <c r="G127" s="120"/>
      <c r="H127" s="46"/>
      <c r="I127" s="47"/>
    </row>
    <row r="128" spans="1:9" s="43" customFormat="1" ht="13.5" customHeight="1">
      <c r="A128" s="144"/>
      <c r="B128" s="145"/>
      <c r="C128" s="145"/>
      <c r="D128" s="145"/>
      <c r="E128" s="145"/>
      <c r="F128" s="146"/>
      <c r="G128" s="148"/>
      <c r="H128" s="46"/>
      <c r="I128" s="47"/>
    </row>
    <row r="129" spans="1:9" s="43" customFormat="1" ht="57.75" customHeight="1">
      <c r="A129" s="149" t="s">
        <v>130</v>
      </c>
      <c r="B129" s="149"/>
      <c r="C129" s="149"/>
      <c r="D129" s="149"/>
      <c r="E129" s="149"/>
      <c r="F129" s="149"/>
      <c r="G129" s="149"/>
      <c r="H129" s="46"/>
      <c r="I129" s="47"/>
    </row>
    <row r="130" spans="1:9" s="43" customFormat="1" ht="80.25" customHeight="1">
      <c r="A130" s="150" t="s">
        <v>131</v>
      </c>
      <c r="B130" s="150"/>
      <c r="C130" s="150"/>
      <c r="D130" s="150"/>
      <c r="E130" s="150"/>
      <c r="F130" s="150"/>
      <c r="G130" s="150"/>
      <c r="H130" s="46"/>
      <c r="I130" s="47"/>
    </row>
    <row r="131" spans="1:9" s="43" customFormat="1" ht="15" customHeight="1">
      <c r="A131" s="149"/>
      <c r="B131" s="145"/>
      <c r="C131" s="145"/>
      <c r="D131" s="145"/>
      <c r="E131" s="145"/>
      <c r="F131" s="146"/>
      <c r="G131" s="148"/>
      <c r="H131" s="46"/>
      <c r="I131" s="47"/>
    </row>
    <row r="132" spans="1:11" s="43" customFormat="1" ht="15.75" customHeight="1">
      <c r="A132" s="95" t="s">
        <v>132</v>
      </c>
      <c r="B132" s="95"/>
      <c r="C132" s="95"/>
      <c r="D132" s="95"/>
      <c r="E132" s="95"/>
      <c r="F132" s="95"/>
      <c r="G132" s="95"/>
      <c r="H132" s="46"/>
      <c r="I132" s="151"/>
      <c r="J132" s="152"/>
      <c r="K132" s="47"/>
    </row>
    <row r="133" spans="1:11" s="43" customFormat="1" ht="14.25" customHeight="1">
      <c r="A133" s="153"/>
      <c r="B133" s="153"/>
      <c r="C133" s="153"/>
      <c r="D133" s="153"/>
      <c r="E133" s="153"/>
      <c r="F133" s="153"/>
      <c r="G133" s="153"/>
      <c r="H133" s="46"/>
      <c r="I133" s="47"/>
      <c r="J133" s="47"/>
      <c r="K133" s="47"/>
    </row>
    <row r="134" spans="1:11" s="43" customFormat="1" ht="24.75" customHeight="1">
      <c r="A134" s="108" t="s">
        <v>133</v>
      </c>
      <c r="B134" s="108"/>
      <c r="C134" s="108"/>
      <c r="D134" s="108"/>
      <c r="E134" s="108"/>
      <c r="F134" s="108"/>
      <c r="G134" s="108"/>
      <c r="H134" s="46"/>
      <c r="I134" s="47"/>
      <c r="J134" s="47"/>
      <c r="K134" s="47"/>
    </row>
    <row r="135" spans="1:11" s="43" customFormat="1" ht="14.25" customHeight="1">
      <c r="A135" s="153"/>
      <c r="B135" s="153"/>
      <c r="C135" s="153"/>
      <c r="D135" s="153"/>
      <c r="E135" s="153"/>
      <c r="F135" s="153"/>
      <c r="G135" s="153"/>
      <c r="H135" s="46"/>
      <c r="I135" s="47"/>
      <c r="J135" s="47"/>
      <c r="K135" s="47"/>
    </row>
    <row r="136" spans="1:11" s="43" customFormat="1" ht="13.5" customHeight="1">
      <c r="A136" s="110" t="s">
        <v>134</v>
      </c>
      <c r="B136" s="110"/>
      <c r="C136" s="110"/>
      <c r="D136" s="110"/>
      <c r="E136" s="110"/>
      <c r="F136" s="110"/>
      <c r="G136" s="154">
        <f>(F48+F112+G122)</f>
        <v>4159.04552976</v>
      </c>
      <c r="H136" s="46"/>
      <c r="I136" s="47"/>
      <c r="J136" s="47"/>
      <c r="K136" s="47"/>
    </row>
    <row r="137" spans="1:11" s="43" customFormat="1" ht="14.25" customHeight="1">
      <c r="A137" s="153"/>
      <c r="B137" s="153"/>
      <c r="C137" s="153"/>
      <c r="D137" s="153"/>
      <c r="E137" s="153"/>
      <c r="F137" s="153"/>
      <c r="G137" s="155"/>
      <c r="H137" s="46"/>
      <c r="I137" s="47"/>
      <c r="J137" s="47"/>
      <c r="K137" s="47"/>
    </row>
    <row r="138" spans="1:11" s="43" customFormat="1" ht="15.75" customHeight="1">
      <c r="A138" s="122" t="s">
        <v>135</v>
      </c>
      <c r="B138" s="122"/>
      <c r="C138" s="122"/>
      <c r="D138" s="122"/>
      <c r="E138" s="122"/>
      <c r="F138" s="122"/>
      <c r="G138" s="122"/>
      <c r="H138" s="46"/>
      <c r="I138" s="47"/>
      <c r="J138" s="47"/>
      <c r="K138" s="47"/>
    </row>
    <row r="139" spans="1:11" s="43" customFormat="1" ht="14.25" customHeight="1">
      <c r="A139" s="153"/>
      <c r="B139" s="153"/>
      <c r="C139" s="153"/>
      <c r="D139" s="153"/>
      <c r="E139" s="153"/>
      <c r="F139" s="153"/>
      <c r="G139" s="153"/>
      <c r="H139" s="46"/>
      <c r="I139" s="47"/>
      <c r="J139" s="47"/>
      <c r="K139" s="47"/>
    </row>
    <row r="140" spans="1:11" s="43" customFormat="1" ht="25.5" customHeight="1">
      <c r="A140" s="98" t="s">
        <v>136</v>
      </c>
      <c r="B140" s="98" t="s">
        <v>137</v>
      </c>
      <c r="C140" s="98"/>
      <c r="D140" s="98"/>
      <c r="E140" s="98"/>
      <c r="F140" s="156" t="s">
        <v>138</v>
      </c>
      <c r="G140" s="98" t="s">
        <v>74</v>
      </c>
      <c r="H140" s="46"/>
      <c r="I140" s="47"/>
      <c r="J140" s="47"/>
      <c r="K140" s="47"/>
    </row>
    <row r="141" spans="1:11" s="43" customFormat="1" ht="13.5" customHeight="1">
      <c r="A141" s="56" t="s">
        <v>41</v>
      </c>
      <c r="B141" s="137" t="s">
        <v>139</v>
      </c>
      <c r="C141" s="137"/>
      <c r="D141" s="137"/>
      <c r="E141" s="137"/>
      <c r="F141" s="157">
        <v>0.0833</v>
      </c>
      <c r="G141" s="158">
        <f aca="true" t="shared" si="1" ref="G141:G146">$G$136*F141</f>
        <v>346.448492629008</v>
      </c>
      <c r="H141" s="46"/>
      <c r="I141" s="159"/>
      <c r="J141" s="47"/>
      <c r="K141" s="47"/>
    </row>
    <row r="142" spans="1:11" s="43" customFormat="1" ht="13.5" customHeight="1">
      <c r="A142" s="125" t="s">
        <v>44</v>
      </c>
      <c r="B142" s="160" t="s">
        <v>137</v>
      </c>
      <c r="C142" s="160"/>
      <c r="D142" s="160"/>
      <c r="E142" s="160"/>
      <c r="F142" s="103">
        <v>0.0222</v>
      </c>
      <c r="G142" s="158">
        <f t="shared" si="1"/>
        <v>92.33081076067201</v>
      </c>
      <c r="H142" s="46"/>
      <c r="I142" s="161"/>
      <c r="J142" s="47"/>
      <c r="K142" s="47"/>
    </row>
    <row r="143" spans="1:11" s="43" customFormat="1" ht="13.5" customHeight="1">
      <c r="A143" s="125" t="s">
        <v>47</v>
      </c>
      <c r="B143" s="100" t="s">
        <v>140</v>
      </c>
      <c r="C143" s="100"/>
      <c r="D143" s="100"/>
      <c r="E143" s="100"/>
      <c r="F143" s="103">
        <v>0.0004</v>
      </c>
      <c r="G143" s="158">
        <f t="shared" si="1"/>
        <v>1.6636182119040002</v>
      </c>
      <c r="H143" s="46"/>
      <c r="I143" s="47"/>
      <c r="J143" s="47"/>
      <c r="K143" s="47"/>
    </row>
    <row r="144" spans="1:11" s="43" customFormat="1" ht="13.5" customHeight="1">
      <c r="A144" s="125" t="s">
        <v>50</v>
      </c>
      <c r="B144" s="100" t="s">
        <v>141</v>
      </c>
      <c r="C144" s="100"/>
      <c r="D144" s="100"/>
      <c r="E144" s="100"/>
      <c r="F144" s="103">
        <v>0.0002</v>
      </c>
      <c r="G144" s="158">
        <f t="shared" si="1"/>
        <v>0.8318091059520001</v>
      </c>
      <c r="H144" s="46"/>
      <c r="I144" s="47"/>
      <c r="J144" s="47"/>
      <c r="K144" s="47"/>
    </row>
    <row r="145" spans="1:11" s="43" customFormat="1" ht="13.5" customHeight="1">
      <c r="A145" s="125" t="s">
        <v>97</v>
      </c>
      <c r="B145" s="100" t="s">
        <v>142</v>
      </c>
      <c r="C145" s="100"/>
      <c r="D145" s="100"/>
      <c r="E145" s="100"/>
      <c r="F145" s="103">
        <v>0.0014</v>
      </c>
      <c r="G145" s="158">
        <f t="shared" si="1"/>
        <v>5.822663741664</v>
      </c>
      <c r="H145" s="46"/>
      <c r="I145" s="47"/>
      <c r="J145" s="47"/>
      <c r="K145" s="47"/>
    </row>
    <row r="146" spans="1:11" s="43" customFormat="1" ht="13.5" customHeight="1">
      <c r="A146" s="162" t="s">
        <v>99</v>
      </c>
      <c r="B146" s="100" t="s">
        <v>143</v>
      </c>
      <c r="C146" s="100"/>
      <c r="D146" s="100"/>
      <c r="E146" s="100"/>
      <c r="F146" s="163">
        <v>0.0166</v>
      </c>
      <c r="G146" s="158">
        <f t="shared" si="1"/>
        <v>69.040155794016</v>
      </c>
      <c r="H146" s="46"/>
      <c r="I146" s="47"/>
      <c r="J146" s="47"/>
      <c r="K146" s="47"/>
    </row>
    <row r="147" spans="1:11" s="43" customFormat="1" ht="13.5" customHeight="1">
      <c r="A147" s="141"/>
      <c r="B147" s="123" t="s">
        <v>128</v>
      </c>
      <c r="C147" s="123"/>
      <c r="D147" s="123"/>
      <c r="E147" s="123"/>
      <c r="F147" s="142">
        <f>SUM(F141:F146)</f>
        <v>0.1241</v>
      </c>
      <c r="G147" s="143">
        <f>SUM(G141:G146)</f>
        <v>516.137550243216</v>
      </c>
      <c r="H147" s="46"/>
      <c r="I147" s="47"/>
      <c r="J147" s="47"/>
      <c r="K147" s="47"/>
    </row>
    <row r="148" spans="1:11" ht="14.25" customHeight="1">
      <c r="A148" s="47"/>
      <c r="B148" s="47"/>
      <c r="C148" s="47"/>
      <c r="D148" s="47"/>
      <c r="E148" s="47"/>
      <c r="F148" s="47"/>
      <c r="G148" s="47"/>
      <c r="H148" s="46"/>
      <c r="I148" s="47"/>
      <c r="J148" s="47"/>
      <c r="K148" s="47"/>
    </row>
    <row r="149" spans="1:11" s="43" customFormat="1" ht="13.5" customHeight="1">
      <c r="A149" s="108" t="s">
        <v>144</v>
      </c>
      <c r="B149" s="108"/>
      <c r="C149" s="108"/>
      <c r="D149" s="108"/>
      <c r="E149" s="108"/>
      <c r="F149" s="108"/>
      <c r="G149" s="108"/>
      <c r="H149" s="46"/>
      <c r="I149" s="47"/>
      <c r="J149" s="47"/>
      <c r="K149" s="47"/>
    </row>
    <row r="150" spans="1:11" s="43" customFormat="1" ht="21" customHeight="1">
      <c r="A150" s="108"/>
      <c r="B150" s="108"/>
      <c r="C150" s="108"/>
      <c r="D150" s="108"/>
      <c r="E150" s="108"/>
      <c r="F150" s="108"/>
      <c r="G150" s="108"/>
      <c r="H150" s="46"/>
      <c r="I150" s="47"/>
      <c r="J150" s="47"/>
      <c r="K150" s="47"/>
    </row>
    <row r="151" spans="1:11" s="43" customFormat="1" ht="93" customHeight="1">
      <c r="A151" s="164" t="s">
        <v>145</v>
      </c>
      <c r="B151" s="164"/>
      <c r="C151" s="164"/>
      <c r="D151" s="164"/>
      <c r="E151" s="164"/>
      <c r="F151" s="164"/>
      <c r="G151" s="164"/>
      <c r="H151" s="46"/>
      <c r="I151" s="47"/>
      <c r="J151" s="47"/>
      <c r="K151" s="47"/>
    </row>
    <row r="152" spans="1:11" s="43" customFormat="1" ht="13.5" customHeight="1">
      <c r="A152" s="165"/>
      <c r="B152" s="120"/>
      <c r="C152" s="120"/>
      <c r="D152" s="120"/>
      <c r="E152" s="120"/>
      <c r="F152" s="120"/>
      <c r="G152" s="120"/>
      <c r="H152" s="46"/>
      <c r="I152" s="47"/>
      <c r="J152" s="47"/>
      <c r="K152" s="47"/>
    </row>
    <row r="153" spans="1:11" s="43" customFormat="1" ht="91.5" customHeight="1">
      <c r="A153" s="164" t="s">
        <v>146</v>
      </c>
      <c r="B153" s="164"/>
      <c r="C153" s="164"/>
      <c r="D153" s="164"/>
      <c r="E153" s="164"/>
      <c r="F153" s="164"/>
      <c r="G153" s="164"/>
      <c r="H153" s="46"/>
      <c r="I153" s="47"/>
      <c r="J153" s="47"/>
      <c r="K153" s="47"/>
    </row>
    <row r="154" spans="1:11" s="43" customFormat="1" ht="14.25" customHeight="1">
      <c r="A154" s="47"/>
      <c r="B154" s="47"/>
      <c r="C154" s="47"/>
      <c r="D154" s="47"/>
      <c r="E154" s="47"/>
      <c r="F154" s="47"/>
      <c r="G154" s="47"/>
      <c r="H154" s="46"/>
      <c r="I154" s="47"/>
      <c r="J154" s="47"/>
      <c r="K154" s="47"/>
    </row>
    <row r="155" spans="1:11" s="43" customFormat="1" ht="135" customHeight="1">
      <c r="A155" s="164" t="s">
        <v>147</v>
      </c>
      <c r="B155" s="164"/>
      <c r="C155" s="164"/>
      <c r="D155" s="164"/>
      <c r="E155" s="164"/>
      <c r="F155" s="164"/>
      <c r="G155" s="164"/>
      <c r="H155" s="46"/>
      <c r="I155" s="47"/>
      <c r="J155" s="47"/>
      <c r="K155" s="47"/>
    </row>
    <row r="156" spans="1:11" s="43" customFormat="1" ht="13.5" customHeight="1">
      <c r="A156" s="165"/>
      <c r="B156" s="47"/>
      <c r="C156" s="47"/>
      <c r="D156" s="47"/>
      <c r="E156" s="47"/>
      <c r="F156" s="47"/>
      <c r="G156" s="47"/>
      <c r="H156" s="46"/>
      <c r="I156" s="47"/>
      <c r="J156" s="47"/>
      <c r="K156" s="47"/>
    </row>
    <row r="157" spans="1:11" s="43" customFormat="1" ht="201" customHeight="1">
      <c r="A157" s="164" t="s">
        <v>148</v>
      </c>
      <c r="B157" s="164"/>
      <c r="C157" s="164"/>
      <c r="D157" s="164"/>
      <c r="E157" s="164"/>
      <c r="F157" s="164"/>
      <c r="G157" s="164"/>
      <c r="H157" s="46"/>
      <c r="I157" s="47"/>
      <c r="J157" s="47"/>
      <c r="K157" s="47"/>
    </row>
    <row r="158" spans="1:11" s="43" customFormat="1" ht="13.5" customHeight="1">
      <c r="A158" s="165"/>
      <c r="B158" s="47"/>
      <c r="C158" s="47"/>
      <c r="D158" s="47"/>
      <c r="E158" s="47"/>
      <c r="F158" s="47"/>
      <c r="G158" s="47"/>
      <c r="H158" s="46"/>
      <c r="I158" s="47"/>
      <c r="J158" s="47"/>
      <c r="K158" s="47"/>
    </row>
    <row r="159" spans="1:11" s="43" customFormat="1" ht="168" customHeight="1">
      <c r="A159" s="164" t="s">
        <v>149</v>
      </c>
      <c r="B159" s="164"/>
      <c r="C159" s="164"/>
      <c r="D159" s="164"/>
      <c r="E159" s="164"/>
      <c r="F159" s="164"/>
      <c r="G159" s="164"/>
      <c r="H159" s="46"/>
      <c r="I159" s="47"/>
      <c r="J159" s="47"/>
      <c r="K159" s="47"/>
    </row>
    <row r="160" spans="1:11" s="43" customFormat="1" ht="13.5" customHeight="1">
      <c r="A160" s="165"/>
      <c r="B160" s="47"/>
      <c r="C160" s="47"/>
      <c r="D160" s="47"/>
      <c r="E160" s="47"/>
      <c r="F160" s="47"/>
      <c r="G160" s="47"/>
      <c r="H160" s="46"/>
      <c r="I160" s="47"/>
      <c r="J160" s="47"/>
      <c r="K160" s="47"/>
    </row>
    <row r="161" spans="1:11" s="43" customFormat="1" ht="59.25" customHeight="1">
      <c r="A161" s="164" t="s">
        <v>150</v>
      </c>
      <c r="B161" s="164"/>
      <c r="C161" s="164"/>
      <c r="D161" s="164"/>
      <c r="E161" s="164"/>
      <c r="F161" s="164"/>
      <c r="G161" s="164"/>
      <c r="H161" s="46"/>
      <c r="I161" s="47"/>
      <c r="J161" s="47"/>
      <c r="K161" s="47"/>
    </row>
    <row r="162" spans="1:11" s="43" customFormat="1" ht="13.5" customHeight="1">
      <c r="A162" s="165"/>
      <c r="B162" s="47"/>
      <c r="C162" s="47"/>
      <c r="D162" s="47"/>
      <c r="E162" s="47"/>
      <c r="F162" s="47"/>
      <c r="G162" s="47"/>
      <c r="H162" s="46"/>
      <c r="I162" s="47"/>
      <c r="J162" s="47"/>
      <c r="K162" s="47"/>
    </row>
    <row r="163" spans="1:11" s="43" customFormat="1" ht="15.75" customHeight="1">
      <c r="A163" s="122" t="s">
        <v>151</v>
      </c>
      <c r="B163" s="122"/>
      <c r="C163" s="122"/>
      <c r="D163" s="122"/>
      <c r="E163" s="122"/>
      <c r="F163" s="122"/>
      <c r="G163" s="122"/>
      <c r="H163" s="46"/>
      <c r="I163" s="47"/>
      <c r="J163" s="166"/>
      <c r="K163" s="47"/>
    </row>
    <row r="164" spans="1:11" s="43" customFormat="1" ht="14.25" customHeight="1">
      <c r="A164" s="153"/>
      <c r="B164" s="153"/>
      <c r="C164" s="153"/>
      <c r="D164" s="153"/>
      <c r="E164" s="153"/>
      <c r="F164" s="153"/>
      <c r="G164" s="153"/>
      <c r="H164" s="46"/>
      <c r="I164" s="47"/>
      <c r="J164" s="47"/>
      <c r="K164" s="47"/>
    </row>
    <row r="165" spans="1:11" s="43" customFormat="1" ht="13.5" customHeight="1">
      <c r="A165" s="98" t="s">
        <v>152</v>
      </c>
      <c r="B165" s="98" t="s">
        <v>153</v>
      </c>
      <c r="C165" s="98"/>
      <c r="D165" s="98"/>
      <c r="E165" s="98"/>
      <c r="F165" s="156" t="s">
        <v>82</v>
      </c>
      <c r="G165" s="98" t="s">
        <v>74</v>
      </c>
      <c r="H165" s="46"/>
      <c r="I165" s="47"/>
      <c r="J165" s="47"/>
      <c r="K165" s="47"/>
    </row>
    <row r="166" spans="1:11" s="43" customFormat="1" ht="14.25" customHeight="1">
      <c r="A166" s="90" t="s">
        <v>41</v>
      </c>
      <c r="B166" s="100" t="s">
        <v>154</v>
      </c>
      <c r="C166" s="100"/>
      <c r="D166" s="100"/>
      <c r="E166" s="100"/>
      <c r="F166" s="101">
        <v>0</v>
      </c>
      <c r="G166" s="102">
        <f>G136*F166</f>
        <v>0</v>
      </c>
      <c r="H166" s="46"/>
      <c r="I166" s="47"/>
      <c r="J166" s="47"/>
      <c r="K166" s="47"/>
    </row>
    <row r="167" spans="1:11" s="43" customFormat="1" ht="13.5" customHeight="1">
      <c r="A167" s="63" t="s">
        <v>155</v>
      </c>
      <c r="B167" s="63"/>
      <c r="C167" s="63"/>
      <c r="D167" s="63"/>
      <c r="E167" s="63"/>
      <c r="F167" s="142">
        <v>0</v>
      </c>
      <c r="G167" s="167">
        <f>G166</f>
        <v>0</v>
      </c>
      <c r="H167" s="46"/>
      <c r="I167" s="47"/>
      <c r="J167" s="47"/>
      <c r="K167" s="47"/>
    </row>
    <row r="168" spans="1:11" s="43" customFormat="1" ht="13.5" customHeight="1">
      <c r="A168" s="107" t="s">
        <v>156</v>
      </c>
      <c r="B168" s="107"/>
      <c r="C168" s="107"/>
      <c r="D168" s="107"/>
      <c r="E168" s="107"/>
      <c r="F168" s="107"/>
      <c r="G168" s="107"/>
      <c r="H168" s="46"/>
      <c r="I168" s="47"/>
      <c r="J168" s="47"/>
      <c r="K168" s="47"/>
    </row>
    <row r="169" spans="1:11" s="43" customFormat="1" ht="14.25" customHeight="1">
      <c r="A169" s="107"/>
      <c r="B169" s="107"/>
      <c r="C169" s="107"/>
      <c r="D169" s="107"/>
      <c r="E169" s="107"/>
      <c r="F169" s="107"/>
      <c r="G169" s="107"/>
      <c r="H169" s="46"/>
      <c r="I169" s="47"/>
      <c r="J169" s="47"/>
      <c r="K169" s="47"/>
    </row>
    <row r="170" spans="1:11" s="43" customFormat="1" ht="14.25" customHeight="1">
      <c r="A170" s="168"/>
      <c r="B170" s="54"/>
      <c r="C170" s="54"/>
      <c r="D170" s="54"/>
      <c r="E170" s="54"/>
      <c r="F170" s="169"/>
      <c r="G170" s="170"/>
      <c r="H170" s="46"/>
      <c r="I170" s="47"/>
      <c r="J170" s="47"/>
      <c r="K170" s="47"/>
    </row>
    <row r="171" spans="1:11" s="43" customFormat="1" ht="13.5" customHeight="1">
      <c r="A171" s="69" t="s">
        <v>157</v>
      </c>
      <c r="B171" s="69"/>
      <c r="C171" s="69"/>
      <c r="D171" s="69"/>
      <c r="E171" s="69"/>
      <c r="F171" s="69"/>
      <c r="G171" s="69"/>
      <c r="H171" s="46"/>
      <c r="I171" s="47"/>
      <c r="J171" s="47"/>
      <c r="K171" s="47"/>
    </row>
    <row r="172" spans="1:11" s="43" customFormat="1" ht="14.25" customHeight="1">
      <c r="A172" s="171"/>
      <c r="B172" s="171"/>
      <c r="C172" s="171"/>
      <c r="D172" s="171"/>
      <c r="E172" s="171"/>
      <c r="F172" s="171"/>
      <c r="G172" s="171"/>
      <c r="H172" s="46"/>
      <c r="I172" s="47"/>
      <c r="J172" s="47"/>
      <c r="K172" s="47"/>
    </row>
    <row r="173" spans="1:11" s="43" customFormat="1" ht="14.25" customHeight="1">
      <c r="A173" s="98">
        <v>4</v>
      </c>
      <c r="B173" s="172" t="s">
        <v>158</v>
      </c>
      <c r="C173" s="172"/>
      <c r="D173" s="172"/>
      <c r="E173" s="172"/>
      <c r="F173" s="63"/>
      <c r="G173" s="98" t="s">
        <v>74</v>
      </c>
      <c r="H173" s="46"/>
      <c r="I173" s="47"/>
      <c r="J173" s="47"/>
      <c r="K173" s="47"/>
    </row>
    <row r="174" spans="1:11" s="43" customFormat="1" ht="13.5" customHeight="1">
      <c r="A174" s="90" t="s">
        <v>136</v>
      </c>
      <c r="B174" s="100" t="s">
        <v>137</v>
      </c>
      <c r="C174" s="100"/>
      <c r="D174" s="100"/>
      <c r="E174" s="100"/>
      <c r="F174" s="101">
        <f>F147</f>
        <v>0.1241</v>
      </c>
      <c r="G174" s="173">
        <f>G147</f>
        <v>516.137550243216</v>
      </c>
      <c r="H174" s="46"/>
      <c r="I174" s="47"/>
      <c r="J174" s="47"/>
      <c r="K174" s="47"/>
    </row>
    <row r="175" spans="1:11" s="43" customFormat="1" ht="13.5" customHeight="1">
      <c r="A175" s="125" t="s">
        <v>152</v>
      </c>
      <c r="B175" s="100" t="s">
        <v>153</v>
      </c>
      <c r="C175" s="100"/>
      <c r="D175" s="100"/>
      <c r="E175" s="100"/>
      <c r="F175" s="103">
        <f>F167</f>
        <v>0</v>
      </c>
      <c r="G175" s="173">
        <f>G167</f>
        <v>0</v>
      </c>
      <c r="H175" s="46"/>
      <c r="I175" s="47"/>
      <c r="J175" s="47"/>
      <c r="K175" s="47"/>
    </row>
    <row r="176" spans="1:11" s="43" customFormat="1" ht="13.5" customHeight="1">
      <c r="A176" s="141"/>
      <c r="B176" s="123" t="s">
        <v>128</v>
      </c>
      <c r="C176" s="123"/>
      <c r="D176" s="123"/>
      <c r="E176" s="123"/>
      <c r="F176" s="142">
        <f>F174</f>
        <v>0.1241</v>
      </c>
      <c r="G176" s="143">
        <f>G174+G175</f>
        <v>516.137550243216</v>
      </c>
      <c r="H176" s="46"/>
      <c r="I176" s="47"/>
      <c r="J176" s="47"/>
      <c r="K176" s="47"/>
    </row>
    <row r="177" spans="1:11" ht="14.25" customHeight="1">
      <c r="A177" s="47"/>
      <c r="B177" s="47"/>
      <c r="C177" s="47"/>
      <c r="D177" s="47"/>
      <c r="E177" s="47"/>
      <c r="F177" s="47"/>
      <c r="G177" s="47"/>
      <c r="H177" s="46"/>
      <c r="I177" s="47"/>
      <c r="J177" s="47"/>
      <c r="K177" s="47"/>
    </row>
    <row r="178" spans="1:11" s="43" customFormat="1" ht="15.75" customHeight="1">
      <c r="A178" s="95" t="s">
        <v>159</v>
      </c>
      <c r="B178" s="95"/>
      <c r="C178" s="95"/>
      <c r="D178" s="95"/>
      <c r="E178" s="95"/>
      <c r="F178" s="95"/>
      <c r="G178" s="95"/>
      <c r="H178" s="46"/>
      <c r="I178" s="47"/>
      <c r="J178" s="47"/>
      <c r="K178" s="47"/>
    </row>
    <row r="179" spans="1:11" ht="14.25" customHeight="1">
      <c r="A179" s="47"/>
      <c r="B179" s="47"/>
      <c r="C179" s="47"/>
      <c r="D179" s="47"/>
      <c r="E179" s="47"/>
      <c r="F179" s="47"/>
      <c r="G179" s="47"/>
      <c r="H179" s="46"/>
      <c r="I179" s="47"/>
      <c r="J179" s="47"/>
      <c r="K179" s="47"/>
    </row>
    <row r="180" spans="1:11" s="43" customFormat="1" ht="13.5" customHeight="1">
      <c r="A180" s="63">
        <v>5</v>
      </c>
      <c r="B180" s="63" t="s">
        <v>160</v>
      </c>
      <c r="C180" s="63"/>
      <c r="D180" s="63"/>
      <c r="E180" s="63"/>
      <c r="F180" s="63" t="s">
        <v>74</v>
      </c>
      <c r="G180" s="63"/>
      <c r="H180" s="46"/>
      <c r="I180" s="47"/>
      <c r="J180" s="47"/>
      <c r="K180" s="47"/>
    </row>
    <row r="181" spans="1:11" s="43" customFormat="1" ht="13.5" customHeight="1">
      <c r="A181" s="56" t="s">
        <v>41</v>
      </c>
      <c r="B181" s="137" t="s">
        <v>161</v>
      </c>
      <c r="C181" s="137"/>
      <c r="D181" s="137"/>
      <c r="E181" s="137"/>
      <c r="F181" s="158">
        <f>Fardamento!G71</f>
        <v>63.3</v>
      </c>
      <c r="G181" s="158"/>
      <c r="H181" s="46"/>
      <c r="I181" s="47"/>
      <c r="J181" s="47"/>
      <c r="K181" s="47"/>
    </row>
    <row r="182" spans="1:11" s="43" customFormat="1" ht="13.5" customHeight="1">
      <c r="A182" s="56" t="s">
        <v>44</v>
      </c>
      <c r="B182" s="137" t="s">
        <v>162</v>
      </c>
      <c r="C182" s="137"/>
      <c r="D182" s="137"/>
      <c r="E182" s="137"/>
      <c r="F182" s="158">
        <v>0</v>
      </c>
      <c r="G182" s="158"/>
      <c r="H182" s="46"/>
      <c r="I182" s="47"/>
      <c r="J182" s="47"/>
      <c r="K182" s="47"/>
    </row>
    <row r="183" spans="1:11" s="43" customFormat="1" ht="13.5" customHeight="1">
      <c r="A183" s="56" t="s">
        <v>47</v>
      </c>
      <c r="B183" s="137" t="s">
        <v>163</v>
      </c>
      <c r="C183" s="137"/>
      <c r="D183" s="137"/>
      <c r="E183" s="137"/>
      <c r="F183" s="158">
        <v>0</v>
      </c>
      <c r="G183" s="158"/>
      <c r="H183" s="46"/>
      <c r="I183" s="47"/>
      <c r="J183" s="47"/>
      <c r="K183" s="47"/>
    </row>
    <row r="184" spans="1:11" s="43" customFormat="1" ht="13.5" customHeight="1">
      <c r="A184" s="56" t="s">
        <v>50</v>
      </c>
      <c r="B184" s="137" t="s">
        <v>164</v>
      </c>
      <c r="C184" s="137"/>
      <c r="D184" s="137"/>
      <c r="E184" s="137"/>
      <c r="F184" s="174">
        <v>0</v>
      </c>
      <c r="G184" s="174"/>
      <c r="H184" s="46"/>
      <c r="I184" s="47"/>
      <c r="J184" s="47"/>
      <c r="K184" s="47"/>
    </row>
    <row r="185" spans="1:11" s="43" customFormat="1" ht="13.5" customHeight="1">
      <c r="A185" s="175"/>
      <c r="B185" s="63" t="s">
        <v>76</v>
      </c>
      <c r="C185" s="63"/>
      <c r="D185" s="63"/>
      <c r="E185" s="63"/>
      <c r="F185" s="176">
        <f>SUM(F181:F184)</f>
        <v>63.3</v>
      </c>
      <c r="G185" s="176"/>
      <c r="H185" s="46"/>
      <c r="I185" s="47"/>
      <c r="J185" s="47"/>
      <c r="K185" s="47"/>
    </row>
    <row r="186" spans="1:11" ht="14.25" customHeight="1">
      <c r="A186" s="47"/>
      <c r="B186" s="47"/>
      <c r="C186" s="47"/>
      <c r="D186" s="47"/>
      <c r="E186" s="47"/>
      <c r="F186" s="47"/>
      <c r="G186" s="47"/>
      <c r="H186" s="46"/>
      <c r="I186" s="47"/>
      <c r="J186" s="47"/>
      <c r="K186" s="47"/>
    </row>
    <row r="187" spans="1:11" s="43" customFormat="1" ht="13.5" customHeight="1">
      <c r="A187" s="120" t="s">
        <v>165</v>
      </c>
      <c r="B187" s="120"/>
      <c r="C187" s="120"/>
      <c r="D187" s="120"/>
      <c r="E187" s="120"/>
      <c r="F187" s="120"/>
      <c r="G187" s="120"/>
      <c r="H187" s="46"/>
      <c r="I187" s="47"/>
      <c r="J187" s="47"/>
      <c r="K187" s="47"/>
    </row>
    <row r="188" spans="1:11" s="43" customFormat="1" ht="14.25" customHeight="1">
      <c r="A188" s="84"/>
      <c r="B188" s="47"/>
      <c r="C188" s="47"/>
      <c r="D188" s="47"/>
      <c r="E188" s="47"/>
      <c r="F188" s="47"/>
      <c r="G188" s="47"/>
      <c r="H188" s="46"/>
      <c r="I188" s="47"/>
      <c r="J188" s="47"/>
      <c r="K188" s="47"/>
    </row>
    <row r="189" spans="1:11" s="43" customFormat="1" ht="15.75" customHeight="1">
      <c r="A189" s="177" t="s">
        <v>166</v>
      </c>
      <c r="B189" s="177"/>
      <c r="C189" s="177"/>
      <c r="D189" s="177"/>
      <c r="E189" s="177"/>
      <c r="F189" s="177"/>
      <c r="G189" s="177"/>
      <c r="H189" s="46"/>
      <c r="I189" s="47"/>
      <c r="J189" s="47"/>
      <c r="K189" s="47"/>
    </row>
    <row r="190" spans="1:11" s="43" customFormat="1" ht="14.25" customHeight="1">
      <c r="A190" s="178"/>
      <c r="B190" s="178"/>
      <c r="C190" s="178"/>
      <c r="D190" s="178"/>
      <c r="E190" s="178"/>
      <c r="F190" s="178"/>
      <c r="G190" s="178"/>
      <c r="H190" s="46"/>
      <c r="I190" s="47"/>
      <c r="J190" s="47"/>
      <c r="K190" s="47"/>
    </row>
    <row r="191" spans="1:11" s="43" customFormat="1" ht="13.5" customHeight="1">
      <c r="A191" s="110" t="s">
        <v>167</v>
      </c>
      <c r="B191" s="110"/>
      <c r="C191" s="110"/>
      <c r="D191" s="110"/>
      <c r="E191" s="110"/>
      <c r="F191" s="110"/>
      <c r="G191" s="179">
        <f>F48+F112+G122+G176+F185</f>
        <v>4738.483080003216</v>
      </c>
      <c r="H191" s="46"/>
      <c r="I191" s="47"/>
      <c r="J191" s="47"/>
      <c r="K191" s="47"/>
    </row>
    <row r="192" spans="1:11" s="43" customFormat="1" ht="14.25" customHeight="1">
      <c r="A192" s="47"/>
      <c r="B192" s="53"/>
      <c r="C192" s="53"/>
      <c r="D192" s="53"/>
      <c r="E192" s="53"/>
      <c r="F192" s="53"/>
      <c r="G192" s="180">
        <f>G191+G194</f>
        <v>4880.637572403312</v>
      </c>
      <c r="H192" s="46"/>
      <c r="I192" s="47"/>
      <c r="J192" s="47"/>
      <c r="K192" s="47"/>
    </row>
    <row r="193" spans="1:11" s="43" customFormat="1" ht="13.5" customHeight="1">
      <c r="A193" s="93">
        <v>6</v>
      </c>
      <c r="B193" s="181" t="s">
        <v>168</v>
      </c>
      <c r="C193" s="181"/>
      <c r="D193" s="181"/>
      <c r="E193" s="181"/>
      <c r="F193" s="181" t="s">
        <v>82</v>
      </c>
      <c r="G193" s="182" t="s">
        <v>74</v>
      </c>
      <c r="H193" s="46"/>
      <c r="I193" s="47"/>
      <c r="J193" s="47"/>
      <c r="K193" s="47"/>
    </row>
    <row r="194" spans="1:11" s="43" customFormat="1" ht="13.5" customHeight="1">
      <c r="A194" s="183" t="s">
        <v>41</v>
      </c>
      <c r="B194" s="184" t="s">
        <v>169</v>
      </c>
      <c r="C194" s="184"/>
      <c r="D194" s="184"/>
      <c r="E194" s="184"/>
      <c r="F194" s="185">
        <v>0.03</v>
      </c>
      <c r="G194" s="186">
        <f>G191*F194</f>
        <v>142.15449240009647</v>
      </c>
      <c r="H194" s="46"/>
      <c r="I194" s="47"/>
      <c r="J194" s="47"/>
      <c r="K194" s="47"/>
    </row>
    <row r="195" spans="1:11" s="43" customFormat="1" ht="13.5" customHeight="1">
      <c r="A195" s="187" t="s">
        <v>44</v>
      </c>
      <c r="B195" s="78" t="s">
        <v>170</v>
      </c>
      <c r="C195" s="78"/>
      <c r="D195" s="78"/>
      <c r="E195" s="78"/>
      <c r="F195" s="188">
        <v>0.08599</v>
      </c>
      <c r="G195" s="189">
        <f>(G191+G194)*F195</f>
        <v>419.6860248509608</v>
      </c>
      <c r="H195" s="190"/>
      <c r="I195" s="47"/>
      <c r="J195" s="47"/>
      <c r="K195" s="47"/>
    </row>
    <row r="196" spans="1:11" s="43" customFormat="1" ht="13.5" customHeight="1">
      <c r="A196" s="187" t="s">
        <v>47</v>
      </c>
      <c r="B196" s="78" t="s">
        <v>171</v>
      </c>
      <c r="C196" s="78"/>
      <c r="D196" s="78"/>
      <c r="E196" s="78"/>
      <c r="F196" s="188"/>
      <c r="G196" s="189"/>
      <c r="H196" s="46"/>
      <c r="I196" s="46"/>
      <c r="J196" s="47"/>
      <c r="K196" s="47"/>
    </row>
    <row r="197" spans="1:11" s="43" customFormat="1" ht="13.5" customHeight="1">
      <c r="A197" s="187"/>
      <c r="B197" s="78" t="s">
        <v>172</v>
      </c>
      <c r="C197" s="78"/>
      <c r="D197" s="78"/>
      <c r="E197" s="78"/>
      <c r="F197" s="188">
        <v>0.076</v>
      </c>
      <c r="G197" s="189">
        <f aca="true" t="shared" si="2" ref="G197:G199">SUM($G$191,$G$194,$G$195)/0.8575*F197</f>
        <v>469.7662896691834</v>
      </c>
      <c r="H197" s="46"/>
      <c r="I197" s="47"/>
      <c r="J197" s="47"/>
      <c r="K197" s="47"/>
    </row>
    <row r="198" spans="1:11" s="43" customFormat="1" ht="13.5" customHeight="1">
      <c r="A198" s="187"/>
      <c r="B198" s="78" t="s">
        <v>173</v>
      </c>
      <c r="C198" s="78"/>
      <c r="D198" s="78"/>
      <c r="E198" s="78"/>
      <c r="F198" s="188">
        <v>0.0165</v>
      </c>
      <c r="G198" s="189">
        <f t="shared" si="2"/>
        <v>101.98873394133587</v>
      </c>
      <c r="H198" s="46"/>
      <c r="I198" s="47"/>
      <c r="J198" s="47"/>
      <c r="K198" s="47"/>
    </row>
    <row r="199" spans="1:11" s="43" customFormat="1" ht="13.5" customHeight="1">
      <c r="A199" s="187"/>
      <c r="B199" s="78" t="s">
        <v>174</v>
      </c>
      <c r="C199" s="78"/>
      <c r="D199" s="78"/>
      <c r="E199" s="78"/>
      <c r="F199" s="188">
        <v>0.05</v>
      </c>
      <c r="G199" s="189">
        <f t="shared" si="2"/>
        <v>309.05676951919963</v>
      </c>
      <c r="H199" s="46"/>
      <c r="I199" s="47"/>
      <c r="J199" s="47"/>
      <c r="K199" s="47"/>
    </row>
    <row r="200" spans="1:11" s="43" customFormat="1" ht="13.5" customHeight="1">
      <c r="A200" s="191"/>
      <c r="B200" s="192" t="s">
        <v>76</v>
      </c>
      <c r="C200" s="192"/>
      <c r="D200" s="192"/>
      <c r="E200" s="192"/>
      <c r="F200" s="193">
        <f>SUM(F194:F199)</f>
        <v>0.25849</v>
      </c>
      <c r="G200" s="94">
        <f>SUM(G194:G199)</f>
        <v>1442.652310380776</v>
      </c>
      <c r="H200" s="46"/>
      <c r="I200" s="47"/>
      <c r="J200" s="47"/>
      <c r="K200" s="47"/>
    </row>
    <row r="201" spans="1:11" ht="14.25" customHeight="1">
      <c r="A201" s="47"/>
      <c r="B201" s="47"/>
      <c r="C201" s="47"/>
      <c r="D201" s="47"/>
      <c r="E201" s="47"/>
      <c r="F201" s="47"/>
      <c r="G201" s="47"/>
      <c r="H201" s="46"/>
      <c r="I201" s="47"/>
      <c r="J201" s="47"/>
      <c r="K201" s="47"/>
    </row>
    <row r="202" spans="1:11" s="43" customFormat="1" ht="14.25" customHeight="1">
      <c r="A202" s="73" t="s">
        <v>175</v>
      </c>
      <c r="B202" s="73"/>
      <c r="C202" s="73"/>
      <c r="D202" s="73"/>
      <c r="E202" s="73"/>
      <c r="F202" s="73"/>
      <c r="G202" s="73"/>
      <c r="H202" s="46"/>
      <c r="I202" s="47"/>
      <c r="J202" s="47"/>
      <c r="K202" s="47"/>
    </row>
    <row r="203" spans="1:11" s="43" customFormat="1" ht="15.75" customHeight="1">
      <c r="A203" s="73" t="s">
        <v>176</v>
      </c>
      <c r="B203" s="73"/>
      <c r="C203" s="73"/>
      <c r="D203" s="73"/>
      <c r="E203" s="73"/>
      <c r="F203" s="73"/>
      <c r="G203" s="73"/>
      <c r="H203" s="46"/>
      <c r="I203" s="47"/>
      <c r="J203" s="47"/>
      <c r="K203" s="47"/>
    </row>
    <row r="204" spans="1:11" s="43" customFormat="1" ht="14.25" customHeight="1">
      <c r="A204" s="178" t="s">
        <v>177</v>
      </c>
      <c r="B204" s="178"/>
      <c r="C204" s="178"/>
      <c r="D204" s="178"/>
      <c r="E204" s="178"/>
      <c r="F204" s="178"/>
      <c r="G204" s="178"/>
      <c r="H204" s="46"/>
      <c r="I204" s="47"/>
      <c r="J204" s="47"/>
      <c r="K204" s="47"/>
    </row>
    <row r="205" spans="1:11" s="43" customFormat="1" ht="14.25" customHeight="1">
      <c r="A205" s="178" t="s">
        <v>178</v>
      </c>
      <c r="B205" s="178"/>
      <c r="C205" s="178"/>
      <c r="D205" s="178"/>
      <c r="E205" s="178"/>
      <c r="F205" s="178"/>
      <c r="G205" s="178"/>
      <c r="H205" s="46"/>
      <c r="I205" s="47"/>
      <c r="J205" s="47"/>
      <c r="K205" s="47"/>
    </row>
    <row r="206" spans="1:11" s="43" customFormat="1" ht="48.75" customHeight="1">
      <c r="A206" s="194" t="s">
        <v>179</v>
      </c>
      <c r="B206" s="194"/>
      <c r="C206" s="194"/>
      <c r="D206" s="194"/>
      <c r="E206" s="194"/>
      <c r="F206" s="194"/>
      <c r="G206" s="194"/>
      <c r="H206" s="46"/>
      <c r="I206" s="47"/>
      <c r="J206" s="47"/>
      <c r="K206" s="47"/>
    </row>
    <row r="207" spans="1:11" s="43" customFormat="1" ht="56.25" customHeight="1">
      <c r="A207" s="195" t="s">
        <v>180</v>
      </c>
      <c r="B207" s="195"/>
      <c r="C207" s="195"/>
      <c r="D207" s="195"/>
      <c r="E207" s="195"/>
      <c r="F207" s="195"/>
      <c r="G207" s="195"/>
      <c r="H207" s="46"/>
      <c r="I207" s="47"/>
      <c r="J207" s="47"/>
      <c r="K207" s="47"/>
    </row>
    <row r="208" spans="1:11" s="43" customFormat="1" ht="14.25" customHeight="1">
      <c r="A208" s="178"/>
      <c r="B208" s="53"/>
      <c r="C208" s="53"/>
      <c r="D208" s="53"/>
      <c r="E208" s="53"/>
      <c r="F208" s="53"/>
      <c r="G208" s="53"/>
      <c r="H208" s="46"/>
      <c r="I208" s="47"/>
      <c r="J208" s="47"/>
      <c r="K208" s="47"/>
    </row>
    <row r="209" spans="1:11" s="43" customFormat="1" ht="15.75" customHeight="1">
      <c r="A209" s="178"/>
      <c r="B209" s="53"/>
      <c r="C209" s="53"/>
      <c r="D209" s="53"/>
      <c r="E209" s="53"/>
      <c r="F209" s="53"/>
      <c r="G209" s="53"/>
      <c r="H209" s="46"/>
      <c r="I209" s="47"/>
      <c r="J209" s="47"/>
      <c r="K209" s="47"/>
    </row>
    <row r="210" spans="1:11" s="43" customFormat="1" ht="15.75" customHeight="1">
      <c r="A210" s="178"/>
      <c r="B210" s="53"/>
      <c r="C210" s="53"/>
      <c r="D210" s="53"/>
      <c r="E210" s="53"/>
      <c r="F210" s="53"/>
      <c r="G210" s="53"/>
      <c r="H210" s="46"/>
      <c r="I210" s="47"/>
      <c r="J210" s="47"/>
      <c r="K210" s="47"/>
    </row>
    <row r="211" spans="1:11" s="43" customFormat="1" ht="15.75" customHeight="1">
      <c r="A211" s="178"/>
      <c r="B211" s="53"/>
      <c r="C211" s="53"/>
      <c r="D211" s="53"/>
      <c r="E211" s="53"/>
      <c r="F211" s="53"/>
      <c r="G211" s="53"/>
      <c r="H211" s="46"/>
      <c r="I211" s="47"/>
      <c r="J211" s="47"/>
      <c r="K211" s="47"/>
    </row>
    <row r="212" spans="1:11" s="43" customFormat="1" ht="13.5" customHeight="1">
      <c r="A212" s="69" t="s">
        <v>181</v>
      </c>
      <c r="B212" s="69"/>
      <c r="C212" s="69"/>
      <c r="D212" s="69"/>
      <c r="E212" s="69"/>
      <c r="F212" s="69"/>
      <c r="G212" s="69"/>
      <c r="H212" s="46"/>
      <c r="I212" s="47"/>
      <c r="J212" s="47"/>
      <c r="K212" s="47"/>
    </row>
    <row r="213" spans="1:11" s="43" customFormat="1" ht="14.25" customHeight="1">
      <c r="A213" s="75"/>
      <c r="B213" s="75"/>
      <c r="C213" s="75"/>
      <c r="D213" s="75"/>
      <c r="E213" s="75"/>
      <c r="F213" s="75"/>
      <c r="G213" s="75"/>
      <c r="H213" s="46"/>
      <c r="I213" s="47"/>
      <c r="J213" s="47"/>
      <c r="K213" s="47"/>
    </row>
    <row r="214" spans="1:11" s="43" customFormat="1" ht="24.75" customHeight="1">
      <c r="A214" s="196"/>
      <c r="B214" s="134" t="s">
        <v>182</v>
      </c>
      <c r="C214" s="134"/>
      <c r="D214" s="134"/>
      <c r="E214" s="134"/>
      <c r="F214" s="134" t="s">
        <v>183</v>
      </c>
      <c r="G214" s="134"/>
      <c r="H214" s="46"/>
      <c r="I214" s="47"/>
      <c r="J214" s="47"/>
      <c r="K214" s="47"/>
    </row>
    <row r="215" spans="1:11" s="43" customFormat="1" ht="18.75" customHeight="1">
      <c r="A215" s="77" t="s">
        <v>41</v>
      </c>
      <c r="B215" s="78" t="s">
        <v>184</v>
      </c>
      <c r="C215" s="78"/>
      <c r="D215" s="78"/>
      <c r="E215" s="78"/>
      <c r="F215" s="81">
        <f>F48</f>
        <v>2241.65</v>
      </c>
      <c r="G215" s="81"/>
      <c r="H215" s="46"/>
      <c r="I215" s="47"/>
      <c r="J215" s="47"/>
      <c r="K215" s="47"/>
    </row>
    <row r="216" spans="1:11" s="43" customFormat="1" ht="24" customHeight="1">
      <c r="A216" s="77" t="s">
        <v>44</v>
      </c>
      <c r="B216" s="78" t="s">
        <v>185</v>
      </c>
      <c r="C216" s="78"/>
      <c r="D216" s="78"/>
      <c r="E216" s="78"/>
      <c r="F216" s="81">
        <f>F112</f>
        <v>1758.06980768</v>
      </c>
      <c r="G216" s="81"/>
      <c r="H216" s="46"/>
      <c r="I216" s="47"/>
      <c r="J216" s="47"/>
      <c r="K216" s="47"/>
    </row>
    <row r="217" spans="1:11" s="43" customFormat="1" ht="13.5" customHeight="1">
      <c r="A217" s="77" t="s">
        <v>47</v>
      </c>
      <c r="B217" s="78" t="s">
        <v>186</v>
      </c>
      <c r="C217" s="78"/>
      <c r="D217" s="78"/>
      <c r="E217" s="78"/>
      <c r="F217" s="81">
        <f>G122</f>
        <v>159.32572208000002</v>
      </c>
      <c r="G217" s="81"/>
      <c r="H217" s="46"/>
      <c r="I217" s="47"/>
      <c r="J217" s="47"/>
      <c r="K217" s="47"/>
    </row>
    <row r="218" spans="1:11" s="43" customFormat="1" ht="24" customHeight="1">
      <c r="A218" s="77" t="s">
        <v>50</v>
      </c>
      <c r="B218" s="78" t="s">
        <v>187</v>
      </c>
      <c r="C218" s="78"/>
      <c r="D218" s="78"/>
      <c r="E218" s="78"/>
      <c r="F218" s="81">
        <f>G176</f>
        <v>516.137550243216</v>
      </c>
      <c r="G218" s="81"/>
      <c r="H218" s="46"/>
      <c r="I218" s="47"/>
      <c r="J218" s="47"/>
      <c r="K218" s="47"/>
    </row>
    <row r="219" spans="1:11" s="43" customFormat="1" ht="13.5" customHeight="1">
      <c r="A219" s="77" t="s">
        <v>97</v>
      </c>
      <c r="B219" s="78" t="s">
        <v>188</v>
      </c>
      <c r="C219" s="78"/>
      <c r="D219" s="78"/>
      <c r="E219" s="78"/>
      <c r="F219" s="81">
        <f>F185</f>
        <v>63.3</v>
      </c>
      <c r="G219" s="81"/>
      <c r="H219" s="46"/>
      <c r="I219" s="47"/>
      <c r="J219" s="47"/>
      <c r="K219" s="47"/>
    </row>
    <row r="220" spans="1:11" s="43" customFormat="1" ht="13.5" customHeight="1">
      <c r="A220" s="197" t="s">
        <v>189</v>
      </c>
      <c r="B220" s="197"/>
      <c r="C220" s="197"/>
      <c r="D220" s="197"/>
      <c r="E220" s="197"/>
      <c r="F220" s="154">
        <f>F215+F216+F217+F218+F219</f>
        <v>4738.483080003216</v>
      </c>
      <c r="G220" s="154"/>
      <c r="H220" s="46"/>
      <c r="I220" s="47"/>
      <c r="J220" s="47"/>
      <c r="K220" s="47"/>
    </row>
    <row r="221" spans="1:11" s="43" customFormat="1" ht="13.5" customHeight="1">
      <c r="A221" s="77" t="s">
        <v>99</v>
      </c>
      <c r="B221" s="78" t="s">
        <v>190</v>
      </c>
      <c r="C221" s="78"/>
      <c r="D221" s="78"/>
      <c r="E221" s="78"/>
      <c r="F221" s="81">
        <f>G200</f>
        <v>1442.652310380776</v>
      </c>
      <c r="G221" s="81"/>
      <c r="H221" s="46"/>
      <c r="I221" s="47"/>
      <c r="J221" s="47"/>
      <c r="K221" s="47"/>
    </row>
    <row r="222" spans="1:11" s="43" customFormat="1" ht="13.5" customHeight="1">
      <c r="A222" s="64" t="s">
        <v>191</v>
      </c>
      <c r="B222" s="64"/>
      <c r="C222" s="64"/>
      <c r="D222" s="64"/>
      <c r="E222" s="64"/>
      <c r="F222" s="198">
        <f>F220+F221</f>
        <v>6181.135390383992</v>
      </c>
      <c r="G222" s="198"/>
      <c r="H222" s="199"/>
      <c r="I222" s="47"/>
      <c r="J222" s="47"/>
      <c r="K222" s="47"/>
    </row>
    <row r="223" spans="1:11" s="43" customFormat="1" ht="14.25" customHeight="1">
      <c r="A223" s="200"/>
      <c r="B223" s="200"/>
      <c r="C223" s="200"/>
      <c r="D223" s="200"/>
      <c r="E223" s="200"/>
      <c r="F223" s="200"/>
      <c r="G223" s="200"/>
      <c r="H223" s="46"/>
      <c r="I223" s="47"/>
      <c r="J223" s="47"/>
      <c r="K223" s="47"/>
    </row>
    <row r="224" spans="1:11" s="43" customFormat="1" ht="13.5" customHeight="1">
      <c r="A224" s="69" t="s">
        <v>192</v>
      </c>
      <c r="B224" s="69"/>
      <c r="C224" s="69"/>
      <c r="D224" s="69"/>
      <c r="E224" s="69"/>
      <c r="F224" s="69"/>
      <c r="G224" s="69"/>
      <c r="H224" s="46"/>
      <c r="I224" s="47"/>
      <c r="J224" s="47"/>
      <c r="K224" s="47"/>
    </row>
    <row r="225" spans="1:11" ht="14.25" customHeight="1">
      <c r="A225" s="47"/>
      <c r="B225" s="47"/>
      <c r="C225" s="47"/>
      <c r="D225" s="47"/>
      <c r="E225" s="47"/>
      <c r="F225" s="47"/>
      <c r="G225" s="47"/>
      <c r="H225" s="46"/>
      <c r="I225" s="47"/>
      <c r="J225" s="47"/>
      <c r="K225" s="47"/>
    </row>
    <row r="226" spans="1:11" s="43" customFormat="1" ht="45" customHeight="1">
      <c r="A226" s="63" t="s">
        <v>193</v>
      </c>
      <c r="B226" s="63"/>
      <c r="C226" s="63" t="s">
        <v>194</v>
      </c>
      <c r="D226" s="63" t="s">
        <v>195</v>
      </c>
      <c r="E226" s="63" t="s">
        <v>196</v>
      </c>
      <c r="F226" s="63" t="s">
        <v>197</v>
      </c>
      <c r="G226" s="63" t="s">
        <v>198</v>
      </c>
      <c r="H226" s="46"/>
      <c r="I226" s="47"/>
      <c r="J226" s="47"/>
      <c r="K226" s="47"/>
    </row>
    <row r="227" spans="1:11" s="43" customFormat="1" ht="24.75" customHeight="1">
      <c r="A227" s="56" t="s">
        <v>199</v>
      </c>
      <c r="B227" s="201">
        <f>F35</f>
        <v>0</v>
      </c>
      <c r="C227" s="202">
        <f>F222</f>
        <v>6181.135390383992</v>
      </c>
      <c r="D227" s="56">
        <v>1</v>
      </c>
      <c r="E227" s="202">
        <f>C227*D227</f>
        <v>6181.135390383992</v>
      </c>
      <c r="F227" s="203">
        <v>2</v>
      </c>
      <c r="G227" s="158">
        <f>E227*F227</f>
        <v>12362.270780767984</v>
      </c>
      <c r="H227" s="46"/>
      <c r="I227" s="47"/>
      <c r="J227" s="47"/>
      <c r="K227" s="47"/>
    </row>
    <row r="228" spans="1:11" s="43" customFormat="1" ht="13.5" customHeight="1">
      <c r="A228" s="63" t="s">
        <v>200</v>
      </c>
      <c r="B228" s="63"/>
      <c r="C228" s="63"/>
      <c r="D228" s="63"/>
      <c r="E228" s="63"/>
      <c r="F228" s="63"/>
      <c r="G228" s="216">
        <f>G227</f>
        <v>12362.270780767984</v>
      </c>
      <c r="H228" s="46"/>
      <c r="I228" s="47"/>
      <c r="J228" s="47"/>
      <c r="K228" s="47"/>
    </row>
    <row r="229" spans="1:11" ht="14.25" customHeight="1">
      <c r="A229" s="47"/>
      <c r="B229" s="47"/>
      <c r="C229" s="47"/>
      <c r="D229" s="47"/>
      <c r="E229" s="47"/>
      <c r="F229" s="47"/>
      <c r="G229" s="47"/>
      <c r="H229" s="46"/>
      <c r="I229" s="47"/>
      <c r="J229" s="47"/>
      <c r="K229" s="47"/>
    </row>
    <row r="230" spans="1:11" s="43" customFormat="1" ht="15.75" customHeight="1">
      <c r="A230" s="95" t="s">
        <v>201</v>
      </c>
      <c r="B230" s="95"/>
      <c r="C230" s="95"/>
      <c r="D230" s="95"/>
      <c r="E230" s="95"/>
      <c r="F230" s="95"/>
      <c r="G230" s="95"/>
      <c r="H230" s="46"/>
      <c r="I230" s="47"/>
      <c r="J230" s="47"/>
      <c r="K230" s="47"/>
    </row>
    <row r="231" spans="1:11" ht="14.25" customHeight="1">
      <c r="A231" s="47"/>
      <c r="B231" s="47"/>
      <c r="C231" s="47"/>
      <c r="D231" s="47"/>
      <c r="E231" s="47"/>
      <c r="F231" s="47"/>
      <c r="G231" s="47"/>
      <c r="H231" s="46"/>
      <c r="I231" s="47"/>
      <c r="J231" s="47"/>
      <c r="K231" s="47"/>
    </row>
    <row r="232" spans="1:11" s="43" customFormat="1" ht="13.5" customHeight="1">
      <c r="A232" s="175"/>
      <c r="B232" s="63" t="s">
        <v>202</v>
      </c>
      <c r="C232" s="63"/>
      <c r="D232" s="63"/>
      <c r="E232" s="63"/>
      <c r="F232" s="63"/>
      <c r="G232" s="63"/>
      <c r="H232" s="46"/>
      <c r="I232" s="47"/>
      <c r="J232" s="47"/>
      <c r="K232" s="47"/>
    </row>
    <row r="233" spans="1:11" s="43" customFormat="1" ht="13.5" customHeight="1">
      <c r="A233" s="175"/>
      <c r="B233" s="205" t="s">
        <v>203</v>
      </c>
      <c r="C233" s="205"/>
      <c r="D233" s="205"/>
      <c r="E233" s="205"/>
      <c r="F233" s="63" t="s">
        <v>204</v>
      </c>
      <c r="G233" s="63"/>
      <c r="H233" s="46"/>
      <c r="I233" s="47"/>
      <c r="J233" s="47"/>
      <c r="K233" s="47"/>
    </row>
    <row r="234" spans="1:11" s="43" customFormat="1" ht="14.25" customHeight="1">
      <c r="A234" s="99" t="s">
        <v>41</v>
      </c>
      <c r="B234" s="206" t="s">
        <v>205</v>
      </c>
      <c r="C234" s="206"/>
      <c r="D234" s="206"/>
      <c r="E234" s="206"/>
      <c r="F234" s="217">
        <f>E227</f>
        <v>6181.135390383992</v>
      </c>
      <c r="G234" s="217"/>
      <c r="H234" s="46"/>
      <c r="I234" s="47"/>
      <c r="J234" s="47"/>
      <c r="K234" s="47"/>
    </row>
    <row r="235" spans="1:11" s="43" customFormat="1" ht="36" customHeight="1">
      <c r="A235" s="56" t="s">
        <v>44</v>
      </c>
      <c r="B235" s="206" t="s">
        <v>206</v>
      </c>
      <c r="C235" s="206"/>
      <c r="D235" s="206"/>
      <c r="E235" s="206"/>
      <c r="F235" s="217">
        <f>G228</f>
        <v>12362.270780767984</v>
      </c>
      <c r="G235" s="217"/>
      <c r="H235" s="46"/>
      <c r="I235" s="47"/>
      <c r="J235" s="47"/>
      <c r="K235" s="47"/>
    </row>
    <row r="236" spans="1:11" s="43" customFormat="1" ht="43.5" customHeight="1">
      <c r="A236" s="56" t="s">
        <v>47</v>
      </c>
      <c r="B236" s="78" t="s">
        <v>207</v>
      </c>
      <c r="C236" s="78"/>
      <c r="D236" s="78"/>
      <c r="E236" s="78"/>
      <c r="F236" s="218">
        <f>F235*12</f>
        <v>148347.2493692158</v>
      </c>
      <c r="G236" s="218"/>
      <c r="H236" s="46"/>
      <c r="I236" s="47"/>
      <c r="J236" s="47"/>
      <c r="K236" s="47"/>
    </row>
    <row r="237" spans="1:11" ht="14.25" customHeight="1">
      <c r="A237" s="47"/>
      <c r="B237" s="47"/>
      <c r="C237" s="47"/>
      <c r="D237" s="47"/>
      <c r="E237" s="47"/>
      <c r="F237" s="47"/>
      <c r="G237" s="47"/>
      <c r="H237" s="46"/>
      <c r="I237" s="47"/>
      <c r="J237" s="47"/>
      <c r="K237" s="47"/>
    </row>
    <row r="238" spans="1:11" s="43" customFormat="1" ht="14.25" customHeight="1">
      <c r="A238" s="209" t="s">
        <v>208</v>
      </c>
      <c r="B238" s="209"/>
      <c r="C238" s="209"/>
      <c r="D238" s="209"/>
      <c r="E238" s="209"/>
      <c r="F238" s="209"/>
      <c r="G238" s="209"/>
      <c r="H238" s="46"/>
      <c r="I238" s="47"/>
      <c r="J238" s="47"/>
      <c r="K238" s="47"/>
    </row>
    <row r="239" spans="8:11" ht="14.25" customHeight="1">
      <c r="H239" s="46"/>
      <c r="I239" s="47"/>
      <c r="J239" s="47"/>
      <c r="K239" s="47"/>
    </row>
    <row r="241" spans="1:7" ht="90.75" customHeight="1">
      <c r="A241" s="210" t="s">
        <v>209</v>
      </c>
      <c r="B241" s="210"/>
      <c r="C241" s="210"/>
      <c r="D241" s="210"/>
      <c r="E241" s="210"/>
      <c r="F241" s="210"/>
      <c r="G241" s="210"/>
    </row>
  </sheetData>
  <sheetProtection selectLockedCells="1" selectUnlockedCells="1"/>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B185:E185"/>
    <mergeCell ref="F185:G185"/>
    <mergeCell ref="A187:G187"/>
    <mergeCell ref="A189:G189"/>
    <mergeCell ref="A191:F191"/>
    <mergeCell ref="B193:E193"/>
    <mergeCell ref="B194:E194"/>
    <mergeCell ref="B195:E195"/>
    <mergeCell ref="B196:E196"/>
    <mergeCell ref="B197:E197"/>
    <mergeCell ref="B198:E198"/>
    <mergeCell ref="B199:E199"/>
    <mergeCell ref="B200:E200"/>
    <mergeCell ref="A202:G202"/>
    <mergeCell ref="A203:G203"/>
    <mergeCell ref="A206:G206"/>
    <mergeCell ref="A207:G207"/>
    <mergeCell ref="A212:G212"/>
    <mergeCell ref="B214:E214"/>
    <mergeCell ref="F214:G214"/>
    <mergeCell ref="B215:E215"/>
    <mergeCell ref="F215:G215"/>
    <mergeCell ref="B216:E216"/>
    <mergeCell ref="F216:G216"/>
    <mergeCell ref="B217:E217"/>
    <mergeCell ref="F217:G217"/>
    <mergeCell ref="B218:E218"/>
    <mergeCell ref="F218:G218"/>
    <mergeCell ref="B219:E219"/>
    <mergeCell ref="F219:G219"/>
    <mergeCell ref="A220:E220"/>
    <mergeCell ref="F220:G220"/>
    <mergeCell ref="B221:E221"/>
    <mergeCell ref="F221:G221"/>
    <mergeCell ref="A222:E222"/>
    <mergeCell ref="F222:G222"/>
    <mergeCell ref="A224:G224"/>
    <mergeCell ref="A226:B226"/>
    <mergeCell ref="A228:F228"/>
    <mergeCell ref="A230:G230"/>
    <mergeCell ref="B232:G232"/>
    <mergeCell ref="B233:E233"/>
    <mergeCell ref="F233:G233"/>
    <mergeCell ref="B234:E234"/>
    <mergeCell ref="F234:G234"/>
    <mergeCell ref="B235:E235"/>
    <mergeCell ref="F235:G235"/>
    <mergeCell ref="B236:E236"/>
    <mergeCell ref="F236:G236"/>
    <mergeCell ref="A238:G238"/>
    <mergeCell ref="A241:G241"/>
  </mergeCells>
  <printOptions/>
  <pageMargins left="0" right="0" top="0.1388888888888889" bottom="0.1388888888888889" header="0" footer="0"/>
  <pageSetup horizontalDpi="300" verticalDpi="300" orientation="portrait" paperSize="9" scale="97"/>
  <headerFooter alignWithMargins="0">
    <oddHeader>&amp;C&amp;10&amp;A</oddHeader>
    <oddFooter>&amp;C&amp;10Página &amp;P</oddFooter>
  </headerFooter>
</worksheet>
</file>

<file path=xl/worksheets/sheet7.xml><?xml version="1.0" encoding="utf-8"?>
<worksheet xmlns="http://schemas.openxmlformats.org/spreadsheetml/2006/main" xmlns:r="http://schemas.openxmlformats.org/officeDocument/2006/relationships">
  <dimension ref="A1:BL241"/>
  <sheetViews>
    <sheetView view="pageBreakPreview" zoomScaleNormal="65" zoomScaleSheetLayoutView="100" workbookViewId="0" topLeftCell="A19">
      <selection activeCell="A1" sqref="A1"/>
    </sheetView>
  </sheetViews>
  <sheetFormatPr defaultColWidth="9.00390625" defaultRowHeight="15.75" customHeight="1"/>
  <cols>
    <col min="1" max="1" width="12.25390625" style="43" customWidth="1"/>
    <col min="2" max="2" width="11.75390625" style="43" customWidth="1"/>
    <col min="3" max="3" width="14.375" style="43" customWidth="1"/>
    <col min="4" max="4" width="12.75390625" style="43" customWidth="1"/>
    <col min="5" max="5" width="15.75390625" style="43" customWidth="1"/>
    <col min="6" max="6" width="20.875" style="43" customWidth="1"/>
    <col min="7" max="7" width="16.50390625" style="43" customWidth="1"/>
    <col min="8" max="8" width="10.25390625" style="44" customWidth="1"/>
    <col min="9" max="9" width="15.25390625" style="43" customWidth="1"/>
    <col min="10" max="10" width="12.75390625" style="43" customWidth="1"/>
    <col min="11" max="64" width="10.25390625" style="43" customWidth="1"/>
    <col min="65" max="16384" width="9.75390625" style="0" customWidth="1"/>
  </cols>
  <sheetData>
    <row r="1" spans="1:11" ht="15.75" customHeight="1">
      <c r="A1" s="45" t="s">
        <v>35</v>
      </c>
      <c r="B1" s="45"/>
      <c r="C1" s="45"/>
      <c r="D1" s="45"/>
      <c r="E1" s="45"/>
      <c r="F1" s="45"/>
      <c r="G1" s="45"/>
      <c r="H1" s="46"/>
      <c r="I1" s="47"/>
      <c r="J1" s="47"/>
      <c r="K1" s="47"/>
    </row>
    <row r="2" spans="1:11" ht="15.75" customHeight="1">
      <c r="A2" s="45"/>
      <c r="B2" s="45"/>
      <c r="C2" s="45"/>
      <c r="D2" s="45"/>
      <c r="E2" s="45"/>
      <c r="F2" s="45"/>
      <c r="G2" s="45"/>
      <c r="H2" s="46"/>
      <c r="I2" s="47"/>
      <c r="J2" s="47"/>
      <c r="K2" s="47"/>
    </row>
    <row r="3" spans="1:11" ht="15.75" customHeight="1">
      <c r="A3" s="48"/>
      <c r="B3" s="48"/>
      <c r="C3" s="48"/>
      <c r="D3" s="48"/>
      <c r="E3" s="48"/>
      <c r="F3" s="48"/>
      <c r="G3" s="48"/>
      <c r="H3" s="46"/>
      <c r="I3" s="47"/>
      <c r="J3" s="47"/>
      <c r="K3" s="47"/>
    </row>
    <row r="4" spans="1:11" ht="15.75" customHeight="1">
      <c r="A4" s="45" t="s">
        <v>36</v>
      </c>
      <c r="B4" s="45"/>
      <c r="C4" s="45"/>
      <c r="D4" s="45"/>
      <c r="E4" s="45"/>
      <c r="F4" s="45"/>
      <c r="G4" s="45"/>
      <c r="H4" s="46"/>
      <c r="I4" s="47"/>
      <c r="J4" s="47"/>
      <c r="K4" s="47"/>
    </row>
    <row r="5" spans="1:11" ht="15.75" customHeight="1">
      <c r="A5" s="49"/>
      <c r="B5" s="49"/>
      <c r="C5" s="49"/>
      <c r="D5" s="49"/>
      <c r="E5" s="49"/>
      <c r="F5" s="49"/>
      <c r="G5" s="49"/>
      <c r="H5" s="46"/>
      <c r="I5" s="47"/>
      <c r="J5" s="47"/>
      <c r="K5" s="47"/>
    </row>
    <row r="6" spans="1:11" ht="13.5" customHeight="1">
      <c r="A6" s="50" t="s">
        <v>37</v>
      </c>
      <c r="B6" s="50"/>
      <c r="C6" s="50"/>
      <c r="D6" s="50"/>
      <c r="E6" s="50"/>
      <c r="F6" s="50"/>
      <c r="G6" s="50"/>
      <c r="H6" s="46"/>
      <c r="I6" s="47"/>
      <c r="J6" s="47"/>
      <c r="K6" s="47"/>
    </row>
    <row r="7" spans="1:11" ht="13.5" customHeight="1">
      <c r="A7" s="51" t="s">
        <v>38</v>
      </c>
      <c r="B7" s="51"/>
      <c r="C7" s="51"/>
      <c r="D7" s="51"/>
      <c r="E7" s="51"/>
      <c r="F7" s="51"/>
      <c r="G7" s="51"/>
      <c r="H7" s="46"/>
      <c r="I7" s="47"/>
      <c r="J7" s="47"/>
      <c r="K7" s="47"/>
    </row>
    <row r="8" spans="1:11" ht="13.5" customHeight="1">
      <c r="A8" s="52" t="s">
        <v>39</v>
      </c>
      <c r="B8" s="52"/>
      <c r="C8" s="52"/>
      <c r="D8" s="52"/>
      <c r="E8" s="52"/>
      <c r="F8" s="53"/>
      <c r="G8" s="53"/>
      <c r="H8" s="46"/>
      <c r="I8" s="47"/>
      <c r="J8" s="47"/>
      <c r="K8" s="47"/>
    </row>
    <row r="9" spans="1:11" ht="15.75" customHeight="1">
      <c r="A9" s="54"/>
      <c r="B9" s="54"/>
      <c r="C9" s="54"/>
      <c r="D9" s="54"/>
      <c r="E9" s="54"/>
      <c r="F9" s="53"/>
      <c r="G9" s="53"/>
      <c r="H9" s="46"/>
      <c r="I9" s="47"/>
      <c r="J9" s="47"/>
      <c r="K9" s="47"/>
    </row>
    <row r="10" spans="1:11" ht="15.75" customHeight="1">
      <c r="A10" s="45" t="s">
        <v>40</v>
      </c>
      <c r="B10" s="45"/>
      <c r="C10" s="45"/>
      <c r="D10" s="45"/>
      <c r="E10" s="45"/>
      <c r="F10" s="45"/>
      <c r="G10" s="45"/>
      <c r="H10" s="46"/>
      <c r="I10" s="47"/>
      <c r="J10" s="47"/>
      <c r="K10" s="47"/>
    </row>
    <row r="11" spans="1:11" ht="15.75" customHeight="1">
      <c r="A11" s="55"/>
      <c r="B11" s="55"/>
      <c r="C11" s="55"/>
      <c r="D11" s="55"/>
      <c r="E11" s="55"/>
      <c r="F11" s="55"/>
      <c r="G11" s="55"/>
      <c r="H11" s="46"/>
      <c r="I11" s="47"/>
      <c r="J11" s="47"/>
      <c r="K11" s="47"/>
    </row>
    <row r="12" spans="1:11" ht="25.5" customHeight="1">
      <c r="A12" s="56" t="s">
        <v>41</v>
      </c>
      <c r="B12" s="57" t="s">
        <v>42</v>
      </c>
      <c r="C12" s="57"/>
      <c r="D12" s="57"/>
      <c r="E12" s="57"/>
      <c r="F12" s="58" t="s">
        <v>43</v>
      </c>
      <c r="G12" s="58"/>
      <c r="H12" s="46"/>
      <c r="I12" s="47"/>
      <c r="J12" s="47"/>
      <c r="K12" s="47"/>
    </row>
    <row r="13" spans="1:11" ht="15.75" customHeight="1">
      <c r="A13" s="56" t="s">
        <v>44</v>
      </c>
      <c r="B13" s="57" t="s">
        <v>45</v>
      </c>
      <c r="C13" s="57"/>
      <c r="D13" s="57"/>
      <c r="E13" s="57"/>
      <c r="F13" s="59" t="s">
        <v>46</v>
      </c>
      <c r="G13" s="59"/>
      <c r="H13" s="46"/>
      <c r="I13" s="47"/>
      <c r="J13" s="47"/>
      <c r="K13" s="47"/>
    </row>
    <row r="14" spans="1:11" ht="27.75" customHeight="1">
      <c r="A14" s="56" t="s">
        <v>47</v>
      </c>
      <c r="B14" s="57" t="s">
        <v>48</v>
      </c>
      <c r="C14" s="57"/>
      <c r="D14" s="57"/>
      <c r="E14" s="57"/>
      <c r="F14" s="60" t="s">
        <v>49</v>
      </c>
      <c r="G14" s="60"/>
      <c r="H14" s="46"/>
      <c r="I14" s="47"/>
      <c r="J14" s="47"/>
      <c r="K14" s="47"/>
    </row>
    <row r="15" spans="1:11" ht="13.5" customHeight="1">
      <c r="A15" s="56" t="s">
        <v>50</v>
      </c>
      <c r="B15" s="61" t="s">
        <v>51</v>
      </c>
      <c r="C15" s="61"/>
      <c r="D15" s="61"/>
      <c r="E15" s="61"/>
      <c r="F15" s="62">
        <v>12</v>
      </c>
      <c r="G15" s="62"/>
      <c r="H15" s="46"/>
      <c r="I15" s="47"/>
      <c r="J15" s="47"/>
      <c r="K15" s="47"/>
    </row>
    <row r="16" spans="1:11" ht="15.75" customHeight="1">
      <c r="A16" s="45" t="s">
        <v>52</v>
      </c>
      <c r="B16" s="45"/>
      <c r="C16" s="45"/>
      <c r="D16" s="45"/>
      <c r="E16" s="45"/>
      <c r="F16" s="45"/>
      <c r="G16" s="45"/>
      <c r="H16" s="46"/>
      <c r="I16" s="47"/>
      <c r="J16" s="47"/>
      <c r="K16" s="47"/>
    </row>
    <row r="17" spans="1:11" ht="15.75" customHeight="1">
      <c r="A17" s="45"/>
      <c r="B17" s="45"/>
      <c r="C17" s="45"/>
      <c r="D17" s="45"/>
      <c r="E17" s="45"/>
      <c r="F17" s="45"/>
      <c r="G17" s="45"/>
      <c r="H17" s="46"/>
      <c r="I17" s="47"/>
      <c r="J17" s="47"/>
      <c r="K17" s="47"/>
    </row>
    <row r="18" spans="1:11" ht="15.75" customHeight="1">
      <c r="A18" s="45"/>
      <c r="B18" s="45"/>
      <c r="C18" s="45"/>
      <c r="D18" s="45"/>
      <c r="E18" s="45"/>
      <c r="F18" s="45"/>
      <c r="G18" s="45"/>
      <c r="H18" s="46"/>
      <c r="I18" s="47"/>
      <c r="J18" s="47"/>
      <c r="K18" s="47"/>
    </row>
    <row r="19" spans="1:11" ht="25.5" customHeight="1">
      <c r="A19" s="63" t="s">
        <v>53</v>
      </c>
      <c r="B19" s="64" t="s">
        <v>54</v>
      </c>
      <c r="C19" s="64"/>
      <c r="D19" s="64"/>
      <c r="E19" s="64"/>
      <c r="F19" s="64" t="s">
        <v>55</v>
      </c>
      <c r="G19" s="64"/>
      <c r="H19" s="46"/>
      <c r="I19" s="47"/>
      <c r="J19" s="47"/>
      <c r="K19" s="47"/>
    </row>
    <row r="20" spans="1:11" ht="24.75" customHeight="1">
      <c r="A20" s="56" t="s">
        <v>56</v>
      </c>
      <c r="B20" s="65" t="s">
        <v>223</v>
      </c>
      <c r="C20" s="65"/>
      <c r="D20" s="65"/>
      <c r="E20" s="65"/>
      <c r="F20" s="65" t="s">
        <v>213</v>
      </c>
      <c r="G20" s="65"/>
      <c r="H20" s="46"/>
      <c r="I20" s="47"/>
      <c r="J20" s="47"/>
      <c r="K20" s="47"/>
    </row>
    <row r="21" spans="1:11" ht="15.75" customHeight="1">
      <c r="A21" s="66"/>
      <c r="B21" s="66"/>
      <c r="C21" s="66"/>
      <c r="D21" s="66"/>
      <c r="E21" s="66"/>
      <c r="F21" s="66"/>
      <c r="G21" s="66"/>
      <c r="H21" s="46"/>
      <c r="I21" s="47"/>
      <c r="J21" s="47"/>
      <c r="K21" s="47"/>
    </row>
    <row r="22" spans="1:11" ht="13.5" customHeight="1">
      <c r="A22" s="67" t="s">
        <v>59</v>
      </c>
      <c r="B22" s="67"/>
      <c r="C22" s="67"/>
      <c r="D22" s="67"/>
      <c r="E22" s="67"/>
      <c r="F22" s="67"/>
      <c r="G22" s="67"/>
      <c r="H22" s="46"/>
      <c r="I22" s="47"/>
      <c r="J22" s="47"/>
      <c r="K22" s="47"/>
    </row>
    <row r="23" spans="1:11" ht="15.75" customHeight="1">
      <c r="A23" s="67"/>
      <c r="B23" s="67"/>
      <c r="C23" s="67"/>
      <c r="D23" s="67"/>
      <c r="E23" s="67"/>
      <c r="F23" s="67"/>
      <c r="G23" s="67"/>
      <c r="H23" s="46"/>
      <c r="I23" s="47"/>
      <c r="J23" s="47"/>
      <c r="K23" s="47"/>
    </row>
    <row r="24" spans="1:11" ht="14.25" customHeight="1">
      <c r="A24" s="67" t="s">
        <v>60</v>
      </c>
      <c r="B24" s="67"/>
      <c r="C24" s="67"/>
      <c r="D24" s="67"/>
      <c r="E24" s="67"/>
      <c r="F24" s="67"/>
      <c r="G24" s="67"/>
      <c r="H24" s="46"/>
      <c r="I24" s="47"/>
      <c r="J24" s="47"/>
      <c r="K24" s="47"/>
    </row>
    <row r="25" spans="1:11" ht="15.75" customHeight="1">
      <c r="A25" s="67"/>
      <c r="B25" s="67"/>
      <c r="C25" s="67"/>
      <c r="D25" s="67"/>
      <c r="E25" s="67"/>
      <c r="F25" s="67"/>
      <c r="G25" s="67"/>
      <c r="H25" s="46"/>
      <c r="I25" s="47"/>
      <c r="J25" s="47"/>
      <c r="K25" s="47"/>
    </row>
    <row r="26" spans="1:11" ht="15.75" customHeight="1">
      <c r="A26" s="68"/>
      <c r="B26" s="68"/>
      <c r="C26" s="68"/>
      <c r="D26" s="68"/>
      <c r="E26" s="68"/>
      <c r="F26" s="68"/>
      <c r="G26" s="68"/>
      <c r="H26" s="46"/>
      <c r="I26" s="47"/>
      <c r="J26" s="47"/>
      <c r="K26" s="47"/>
    </row>
    <row r="27" spans="1:11" ht="15.75" customHeight="1">
      <c r="A27" s="68"/>
      <c r="B27" s="68"/>
      <c r="C27" s="68"/>
      <c r="D27" s="68"/>
      <c r="E27" s="68"/>
      <c r="F27" s="68"/>
      <c r="G27" s="68"/>
      <c r="H27" s="46"/>
      <c r="I27" s="47"/>
      <c r="J27" s="47"/>
      <c r="K27" s="47"/>
    </row>
    <row r="28" spans="1:11" ht="14.25" customHeight="1">
      <c r="A28" s="69" t="s">
        <v>61</v>
      </c>
      <c r="B28" s="69"/>
      <c r="C28" s="69"/>
      <c r="D28" s="69"/>
      <c r="E28" s="69"/>
      <c r="F28" s="69"/>
      <c r="G28" s="69"/>
      <c r="H28" s="46"/>
      <c r="I28" s="47"/>
      <c r="J28" s="47"/>
      <c r="K28" s="47"/>
    </row>
    <row r="29" spans="1:11" ht="15.75" customHeight="1">
      <c r="A29" s="70"/>
      <c r="B29" s="68"/>
      <c r="C29" s="71"/>
      <c r="D29" s="68"/>
      <c r="E29" s="68"/>
      <c r="F29" s="68"/>
      <c r="G29" s="68"/>
      <c r="H29" s="46"/>
      <c r="I29" s="47"/>
      <c r="J29" s="47"/>
      <c r="K29" s="47"/>
    </row>
    <row r="30" spans="1:11" ht="15.75" customHeight="1">
      <c r="A30" s="72" t="s">
        <v>62</v>
      </c>
      <c r="B30" s="72"/>
      <c r="C30" s="72"/>
      <c r="D30" s="72"/>
      <c r="E30" s="72"/>
      <c r="F30" s="72"/>
      <c r="G30" s="72"/>
      <c r="H30" s="46"/>
      <c r="I30" s="47"/>
      <c r="J30" s="47"/>
      <c r="K30" s="47"/>
    </row>
    <row r="31" spans="1:11" ht="15.75" customHeight="1">
      <c r="A31" s="73" t="s">
        <v>63</v>
      </c>
      <c r="B31" s="73"/>
      <c r="C31" s="73"/>
      <c r="D31" s="73"/>
      <c r="E31" s="73"/>
      <c r="F31" s="73"/>
      <c r="G31" s="73"/>
      <c r="H31" s="46"/>
      <c r="I31" s="47"/>
      <c r="J31" s="47"/>
      <c r="K31" s="47"/>
    </row>
    <row r="32" spans="1:11" ht="15.75" customHeight="1">
      <c r="A32" s="74"/>
      <c r="B32" s="75"/>
      <c r="C32" s="75"/>
      <c r="D32" s="75"/>
      <c r="E32" s="75"/>
      <c r="F32" s="75"/>
      <c r="G32" s="75"/>
      <c r="H32" s="46"/>
      <c r="I32" s="47"/>
      <c r="J32" s="47"/>
      <c r="K32" s="47"/>
    </row>
    <row r="33" spans="1:11" ht="15.75" customHeight="1">
      <c r="A33" s="74"/>
      <c r="B33" s="75"/>
      <c r="C33" s="75"/>
      <c r="D33" s="75"/>
      <c r="E33" s="75"/>
      <c r="F33" s="75"/>
      <c r="G33" s="75"/>
      <c r="H33" s="46"/>
      <c r="I33" s="47"/>
      <c r="J33" s="47"/>
      <c r="K33" s="47"/>
    </row>
    <row r="34" spans="1:11" ht="13.5" customHeight="1">
      <c r="A34" s="76" t="s">
        <v>64</v>
      </c>
      <c r="B34" s="76"/>
      <c r="C34" s="76"/>
      <c r="D34" s="76"/>
      <c r="E34" s="76"/>
      <c r="F34" s="76"/>
      <c r="G34" s="76"/>
      <c r="H34" s="46"/>
      <c r="I34" s="47"/>
      <c r="J34" s="47"/>
      <c r="K34" s="47"/>
    </row>
    <row r="35" spans="1:11" ht="26.25" customHeight="1">
      <c r="A35" s="77">
        <v>1</v>
      </c>
      <c r="B35" s="78" t="s">
        <v>65</v>
      </c>
      <c r="C35" s="78"/>
      <c r="D35" s="78"/>
      <c r="E35" s="78"/>
      <c r="F35" s="79">
        <f>A20</f>
        <v>0</v>
      </c>
      <c r="G35" s="79"/>
      <c r="H35" s="46"/>
      <c r="I35" s="47"/>
      <c r="J35" s="47"/>
      <c r="K35" s="47"/>
    </row>
    <row r="36" spans="1:11" ht="13.5" customHeight="1">
      <c r="A36" s="77">
        <v>2</v>
      </c>
      <c r="B36" s="78" t="s">
        <v>66</v>
      </c>
      <c r="C36" s="78"/>
      <c r="D36" s="78"/>
      <c r="E36" s="78"/>
      <c r="F36" s="80" t="s">
        <v>224</v>
      </c>
      <c r="G36" s="80"/>
      <c r="H36" s="46"/>
      <c r="I36" s="47"/>
      <c r="J36" s="47"/>
      <c r="K36" s="47"/>
    </row>
    <row r="37" spans="1:11" ht="13.5" customHeight="1">
      <c r="A37" s="77">
        <v>3</v>
      </c>
      <c r="B37" s="78" t="s">
        <v>68</v>
      </c>
      <c r="C37" s="78"/>
      <c r="D37" s="78"/>
      <c r="E37" s="78"/>
      <c r="F37" s="81">
        <v>1326.25</v>
      </c>
      <c r="G37" s="81"/>
      <c r="H37" s="46"/>
      <c r="I37" s="47"/>
      <c r="J37" s="47"/>
      <c r="K37" s="47"/>
    </row>
    <row r="38" spans="1:11" ht="13.5" customHeight="1">
      <c r="A38" s="77">
        <v>4</v>
      </c>
      <c r="B38" s="78" t="s">
        <v>69</v>
      </c>
      <c r="C38" s="78"/>
      <c r="D38" s="78"/>
      <c r="E38" s="78"/>
      <c r="F38" s="82">
        <v>44562</v>
      </c>
      <c r="G38" s="82"/>
      <c r="H38" s="46"/>
      <c r="I38" s="47"/>
      <c r="J38" s="47"/>
      <c r="K38" s="47"/>
    </row>
    <row r="39" spans="1:11" ht="15.75" customHeight="1">
      <c r="A39" s="83"/>
      <c r="B39" s="84"/>
      <c r="C39" s="84"/>
      <c r="D39" s="84"/>
      <c r="E39" s="84"/>
      <c r="F39" s="85"/>
      <c r="G39" s="85"/>
      <c r="H39" s="46"/>
      <c r="I39" s="47"/>
      <c r="J39" s="47"/>
      <c r="K39" s="47"/>
    </row>
    <row r="40" spans="1:11" ht="14.25" customHeight="1">
      <c r="A40" s="86" t="s">
        <v>70</v>
      </c>
      <c r="B40" s="86"/>
      <c r="C40" s="86"/>
      <c r="D40" s="86"/>
      <c r="E40" s="86"/>
      <c r="F40" s="86"/>
      <c r="G40" s="86"/>
      <c r="H40" s="46"/>
      <c r="I40" s="47"/>
      <c r="J40" s="47"/>
      <c r="K40" s="47"/>
    </row>
    <row r="41" spans="1:11" ht="14.25" customHeight="1">
      <c r="A41" s="87"/>
      <c r="B41" s="87"/>
      <c r="C41" s="87"/>
      <c r="D41" s="87"/>
      <c r="E41" s="87"/>
      <c r="F41" s="87"/>
      <c r="G41" s="87"/>
      <c r="H41" s="46"/>
      <c r="I41" s="47"/>
      <c r="J41" s="47"/>
      <c r="K41" s="47"/>
    </row>
    <row r="42" spans="1:11" ht="13.5" customHeight="1">
      <c r="A42" s="88" t="s">
        <v>71</v>
      </c>
      <c r="B42" s="88"/>
      <c r="C42" s="88"/>
      <c r="D42" s="88"/>
      <c r="E42" s="88"/>
      <c r="F42" s="88"/>
      <c r="G42" s="88"/>
      <c r="H42" s="46"/>
      <c r="I42" s="47"/>
      <c r="J42" s="47"/>
      <c r="K42" s="47"/>
    </row>
    <row r="43" spans="1:11" ht="13.5" customHeight="1">
      <c r="A43" s="88"/>
      <c r="B43" s="88"/>
      <c r="C43" s="88"/>
      <c r="D43" s="88"/>
      <c r="E43" s="88"/>
      <c r="F43" s="88"/>
      <c r="G43" s="88"/>
      <c r="H43" s="46"/>
      <c r="I43" s="47"/>
      <c r="J43" s="47"/>
      <c r="K43" s="47"/>
    </row>
    <row r="44" spans="1:11" ht="13.5" customHeight="1">
      <c r="A44" s="88"/>
      <c r="B44" s="88"/>
      <c r="C44" s="88"/>
      <c r="D44" s="88"/>
      <c r="E44" s="88"/>
      <c r="F44" s="88"/>
      <c r="G44" s="88"/>
      <c r="H44" s="46"/>
      <c r="I44" s="47"/>
      <c r="J44" s="47"/>
      <c r="K44" s="47"/>
    </row>
    <row r="45" spans="1:11" ht="14.25" customHeight="1">
      <c r="A45" s="89" t="s">
        <v>72</v>
      </c>
      <c r="B45" s="89"/>
      <c r="C45" s="89"/>
      <c r="D45" s="89"/>
      <c r="E45" s="89"/>
      <c r="F45" s="89"/>
      <c r="G45" s="89"/>
      <c r="H45" s="46"/>
      <c r="I45" s="47"/>
      <c r="J45" s="47"/>
      <c r="K45" s="47"/>
    </row>
    <row r="46" spans="1:11" ht="13.5" customHeight="1">
      <c r="A46" s="63">
        <v>1</v>
      </c>
      <c r="B46" s="64" t="s">
        <v>73</v>
      </c>
      <c r="C46" s="64"/>
      <c r="D46" s="64"/>
      <c r="E46" s="64"/>
      <c r="F46" s="64" t="s">
        <v>74</v>
      </c>
      <c r="G46" s="64"/>
      <c r="H46" s="46"/>
      <c r="I46" s="47"/>
      <c r="J46" s="47"/>
      <c r="K46" s="47"/>
    </row>
    <row r="47" spans="1:11" ht="13.5" customHeight="1">
      <c r="A47" s="90" t="s">
        <v>41</v>
      </c>
      <c r="B47" s="91" t="s">
        <v>75</v>
      </c>
      <c r="C47" s="91"/>
      <c r="D47" s="91"/>
      <c r="E47" s="91"/>
      <c r="F47" s="92">
        <f>F37</f>
        <v>1326.25</v>
      </c>
      <c r="G47" s="92"/>
      <c r="H47" s="46"/>
      <c r="I47" s="47"/>
      <c r="J47" s="47"/>
      <c r="K47" s="47"/>
    </row>
    <row r="48" spans="1:11" ht="13.5" customHeight="1">
      <c r="A48" s="93" t="s">
        <v>76</v>
      </c>
      <c r="B48" s="93"/>
      <c r="C48" s="93"/>
      <c r="D48" s="93"/>
      <c r="E48" s="93"/>
      <c r="F48" s="94">
        <f>SUM(F47)</f>
        <v>1326.25</v>
      </c>
      <c r="G48" s="94"/>
      <c r="H48" s="46"/>
      <c r="I48" s="47"/>
      <c r="J48" s="47"/>
      <c r="K48" s="47"/>
    </row>
    <row r="49" spans="1:11" ht="13.5" customHeight="1">
      <c r="A49" s="88" t="s">
        <v>77</v>
      </c>
      <c r="B49" s="88"/>
      <c r="C49" s="88"/>
      <c r="D49" s="88"/>
      <c r="E49" s="88"/>
      <c r="F49" s="88"/>
      <c r="G49" s="88"/>
      <c r="H49" s="46"/>
      <c r="I49" s="47"/>
      <c r="J49" s="47"/>
      <c r="K49" s="47"/>
    </row>
    <row r="50" spans="1:11" ht="15.75" customHeight="1">
      <c r="A50" s="88"/>
      <c r="B50" s="88"/>
      <c r="C50" s="88"/>
      <c r="D50" s="88"/>
      <c r="E50" s="88"/>
      <c r="F50" s="88"/>
      <c r="G50" s="88"/>
      <c r="H50" s="46"/>
      <c r="I50" s="47"/>
      <c r="J50" s="47"/>
      <c r="K50" s="47"/>
    </row>
    <row r="51" spans="1:11" ht="15.75" customHeight="1">
      <c r="A51" s="88"/>
      <c r="B51" s="88"/>
      <c r="C51" s="88"/>
      <c r="D51" s="88"/>
      <c r="E51" s="88"/>
      <c r="F51" s="88"/>
      <c r="G51" s="88"/>
      <c r="H51" s="46"/>
      <c r="I51" s="47"/>
      <c r="J51" s="47"/>
      <c r="K51" s="47"/>
    </row>
    <row r="52" spans="1:11" s="43" customFormat="1" ht="14.25" customHeight="1">
      <c r="A52" s="95" t="s">
        <v>78</v>
      </c>
      <c r="B52" s="95"/>
      <c r="C52" s="95"/>
      <c r="D52" s="95"/>
      <c r="E52" s="95"/>
      <c r="F52" s="95"/>
      <c r="G52" s="95"/>
      <c r="H52" s="46"/>
      <c r="I52" s="47"/>
      <c r="J52" s="47"/>
      <c r="K52" s="47"/>
    </row>
    <row r="53" spans="1:11" s="43" customFormat="1" ht="15.75" customHeight="1">
      <c r="A53" s="74"/>
      <c r="B53" s="75"/>
      <c r="C53" s="75"/>
      <c r="D53" s="75"/>
      <c r="E53" s="75"/>
      <c r="F53" s="75"/>
      <c r="G53" s="75"/>
      <c r="H53" s="46"/>
      <c r="I53" s="47"/>
      <c r="J53" s="47"/>
      <c r="K53" s="47"/>
    </row>
    <row r="54" spans="1:11" s="43" customFormat="1" ht="13.5" customHeight="1">
      <c r="A54" s="96" t="s">
        <v>79</v>
      </c>
      <c r="B54" s="96"/>
      <c r="C54" s="96"/>
      <c r="D54" s="96"/>
      <c r="E54" s="96"/>
      <c r="F54" s="96"/>
      <c r="G54" s="96"/>
      <c r="H54" s="46"/>
      <c r="I54" s="47"/>
      <c r="J54" s="47"/>
      <c r="K54" s="47"/>
    </row>
    <row r="55" spans="1:11" s="43" customFormat="1" ht="14.25" customHeight="1">
      <c r="A55" s="97"/>
      <c r="B55" s="97"/>
      <c r="C55" s="97"/>
      <c r="D55" s="97"/>
      <c r="E55" s="97"/>
      <c r="F55" s="97"/>
      <c r="G55" s="97"/>
      <c r="H55" s="46"/>
      <c r="I55" s="47"/>
      <c r="J55" s="47"/>
      <c r="K55" s="47"/>
    </row>
    <row r="56" spans="1:11" s="43" customFormat="1" ht="23.25" customHeight="1">
      <c r="A56" s="98" t="s">
        <v>80</v>
      </c>
      <c r="B56" s="98" t="s">
        <v>81</v>
      </c>
      <c r="C56" s="98"/>
      <c r="D56" s="98"/>
      <c r="E56" s="98"/>
      <c r="F56" s="98" t="s">
        <v>82</v>
      </c>
      <c r="G56" s="98" t="s">
        <v>74</v>
      </c>
      <c r="H56" s="46"/>
      <c r="I56" s="47"/>
      <c r="J56" s="47"/>
      <c r="K56" s="47"/>
    </row>
    <row r="57" spans="1:11" s="43" customFormat="1" ht="13.5" customHeight="1">
      <c r="A57" s="99" t="s">
        <v>41</v>
      </c>
      <c r="B57" s="100" t="s">
        <v>83</v>
      </c>
      <c r="C57" s="100"/>
      <c r="D57" s="100"/>
      <c r="E57" s="100"/>
      <c r="F57" s="101">
        <v>0.0833</v>
      </c>
      <c r="G57" s="102">
        <f>F48*F57</f>
        <v>110.476625</v>
      </c>
      <c r="H57" s="46"/>
      <c r="I57" s="47"/>
      <c r="J57" s="47"/>
      <c r="K57" s="47"/>
    </row>
    <row r="58" spans="1:11" s="43" customFormat="1" ht="13.5" customHeight="1">
      <c r="A58" s="99" t="s">
        <v>44</v>
      </c>
      <c r="B58" s="100" t="s">
        <v>84</v>
      </c>
      <c r="C58" s="100"/>
      <c r="D58" s="100"/>
      <c r="E58" s="100"/>
      <c r="F58" s="103">
        <v>0.0833</v>
      </c>
      <c r="G58" s="102">
        <f>F48*F58</f>
        <v>110.476625</v>
      </c>
      <c r="H58" s="46"/>
      <c r="I58" s="47"/>
      <c r="J58" s="47"/>
      <c r="K58" s="47"/>
    </row>
    <row r="59" spans="1:11" s="43" customFormat="1" ht="13.5" customHeight="1">
      <c r="A59" s="56" t="s">
        <v>47</v>
      </c>
      <c r="B59" s="104" t="s">
        <v>85</v>
      </c>
      <c r="C59" s="104"/>
      <c r="D59" s="104"/>
      <c r="E59" s="104"/>
      <c r="F59" s="103">
        <v>0.0278</v>
      </c>
      <c r="G59" s="102">
        <f>F48*F59</f>
        <v>36.869749999999996</v>
      </c>
      <c r="H59" s="46"/>
      <c r="I59" s="47"/>
      <c r="J59" s="47"/>
      <c r="K59" s="47"/>
    </row>
    <row r="60" spans="1:11" s="43" customFormat="1" ht="13.5" customHeight="1">
      <c r="A60" s="63" t="s">
        <v>76</v>
      </c>
      <c r="B60" s="63"/>
      <c r="C60" s="63"/>
      <c r="D60" s="63"/>
      <c r="E60" s="63"/>
      <c r="F60" s="105">
        <f>F57+F58+F59</f>
        <v>0.1944</v>
      </c>
      <c r="G60" s="106">
        <f>G57+G58+G59</f>
        <v>257.823</v>
      </c>
      <c r="H60" s="46"/>
      <c r="I60" s="47"/>
      <c r="J60" s="47"/>
      <c r="K60" s="47"/>
    </row>
    <row r="61" spans="1:11" s="43" customFormat="1" ht="14.25" customHeight="1">
      <c r="A61" s="107" t="s">
        <v>86</v>
      </c>
      <c r="B61" s="107"/>
      <c r="C61" s="107"/>
      <c r="D61" s="107"/>
      <c r="E61" s="107"/>
      <c r="F61" s="107"/>
      <c r="G61" s="107"/>
      <c r="H61" s="46"/>
      <c r="I61" s="47"/>
      <c r="J61" s="47"/>
      <c r="K61" s="47"/>
    </row>
    <row r="62" spans="1:11" s="43" customFormat="1" ht="15.75" customHeight="1">
      <c r="A62" s="107"/>
      <c r="B62" s="107"/>
      <c r="C62" s="107"/>
      <c r="D62" s="107"/>
      <c r="E62" s="107"/>
      <c r="F62" s="107"/>
      <c r="G62" s="107"/>
      <c r="H62" s="46"/>
      <c r="I62" s="47"/>
      <c r="J62" s="47"/>
      <c r="K62" s="47"/>
    </row>
    <row r="63" spans="1:11" s="43" customFormat="1" ht="13.5" customHeight="1">
      <c r="A63" s="107"/>
      <c r="B63" s="107"/>
      <c r="C63" s="107"/>
      <c r="D63" s="107"/>
      <c r="E63" s="107"/>
      <c r="F63" s="107"/>
      <c r="G63" s="107"/>
      <c r="H63" s="46"/>
      <c r="I63" s="47"/>
      <c r="J63" s="47"/>
      <c r="K63" s="47"/>
    </row>
    <row r="64" spans="1:11" s="43" customFormat="1" ht="19.5" customHeight="1">
      <c r="A64" s="108" t="s">
        <v>87</v>
      </c>
      <c r="B64" s="108"/>
      <c r="C64" s="108"/>
      <c r="D64" s="108"/>
      <c r="E64" s="108"/>
      <c r="F64" s="108"/>
      <c r="G64" s="108"/>
      <c r="H64" s="46"/>
      <c r="I64" s="47"/>
      <c r="J64" s="47"/>
      <c r="K64" s="47"/>
    </row>
    <row r="65" spans="1:11" s="43" customFormat="1" ht="13.5" customHeight="1">
      <c r="A65" s="108"/>
      <c r="B65" s="108"/>
      <c r="C65" s="108"/>
      <c r="D65" s="108"/>
      <c r="E65" s="108"/>
      <c r="F65" s="108"/>
      <c r="G65" s="108"/>
      <c r="H65" s="46"/>
      <c r="I65" s="47"/>
      <c r="J65" s="47"/>
      <c r="K65" s="47"/>
    </row>
    <row r="66" spans="1:11" s="43" customFormat="1" ht="13.5" customHeight="1">
      <c r="A66" s="108"/>
      <c r="B66" s="108"/>
      <c r="C66" s="108"/>
      <c r="D66" s="108"/>
      <c r="E66" s="108"/>
      <c r="F66" s="108"/>
      <c r="G66" s="108"/>
      <c r="H66" s="46"/>
      <c r="I66" s="47"/>
      <c r="J66" s="47"/>
      <c r="K66" s="47"/>
    </row>
    <row r="67" spans="1:11" s="43" customFormat="1" ht="14.25" customHeight="1">
      <c r="A67" s="109" t="s">
        <v>88</v>
      </c>
      <c r="B67" s="109"/>
      <c r="C67" s="109"/>
      <c r="D67" s="109"/>
      <c r="E67" s="109"/>
      <c r="F67" s="109"/>
      <c r="G67" s="109"/>
      <c r="H67" s="46"/>
      <c r="I67" s="47"/>
      <c r="J67" s="47"/>
      <c r="K67" s="47"/>
    </row>
    <row r="68" spans="1:11" s="43" customFormat="1" ht="9.75" customHeight="1">
      <c r="A68" s="109"/>
      <c r="B68" s="109"/>
      <c r="C68" s="109"/>
      <c r="D68" s="109"/>
      <c r="E68" s="109"/>
      <c r="F68" s="109"/>
      <c r="G68" s="109"/>
      <c r="H68" s="46"/>
      <c r="I68" s="47"/>
      <c r="J68" s="47"/>
      <c r="K68" s="47"/>
    </row>
    <row r="69" spans="1:11" s="43" customFormat="1" ht="9.75" customHeight="1">
      <c r="A69" s="109"/>
      <c r="B69" s="109"/>
      <c r="C69" s="109"/>
      <c r="D69" s="109"/>
      <c r="E69" s="109"/>
      <c r="F69" s="109"/>
      <c r="G69" s="109"/>
      <c r="H69" s="46"/>
      <c r="I69" s="47"/>
      <c r="J69" s="47"/>
      <c r="K69" s="47"/>
    </row>
    <row r="70" spans="1:11" s="43" customFormat="1" ht="14.25" customHeight="1">
      <c r="A70" s="110" t="s">
        <v>89</v>
      </c>
      <c r="B70" s="110"/>
      <c r="C70" s="110"/>
      <c r="D70" s="110"/>
      <c r="E70" s="110"/>
      <c r="F70" s="110"/>
      <c r="G70" s="111">
        <f>F48+G60</f>
        <v>1584.0729999999999</v>
      </c>
      <c r="H70" s="46"/>
      <c r="I70" s="47"/>
      <c r="J70" s="47"/>
      <c r="K70" s="47"/>
    </row>
    <row r="71" spans="1:11" s="43" customFormat="1" ht="15.75" customHeight="1">
      <c r="A71" s="83"/>
      <c r="B71" s="75"/>
      <c r="C71" s="75"/>
      <c r="D71" s="75"/>
      <c r="E71" s="75"/>
      <c r="F71" s="75"/>
      <c r="G71" s="75"/>
      <c r="H71" s="46"/>
      <c r="I71" s="47"/>
      <c r="J71" s="47"/>
      <c r="K71" s="47"/>
    </row>
    <row r="72" spans="1:11" s="43" customFormat="1" ht="13.5" customHeight="1">
      <c r="A72" s="112" t="s">
        <v>90</v>
      </c>
      <c r="B72" s="113" t="s">
        <v>91</v>
      </c>
      <c r="C72" s="113"/>
      <c r="D72" s="113"/>
      <c r="E72" s="113"/>
      <c r="F72" s="113" t="s">
        <v>92</v>
      </c>
      <c r="G72" s="113" t="s">
        <v>74</v>
      </c>
      <c r="H72" s="46"/>
      <c r="I72" s="47"/>
      <c r="J72" s="47"/>
      <c r="K72" s="47"/>
    </row>
    <row r="73" spans="1:11" s="43" customFormat="1" ht="13.5" customHeight="1">
      <c r="A73" s="114" t="s">
        <v>41</v>
      </c>
      <c r="B73" s="115" t="s">
        <v>93</v>
      </c>
      <c r="C73" s="115"/>
      <c r="D73" s="115"/>
      <c r="E73" s="115"/>
      <c r="F73" s="116">
        <v>0.2</v>
      </c>
      <c r="G73" s="117">
        <f>G70*F73</f>
        <v>316.8146</v>
      </c>
      <c r="H73" s="46"/>
      <c r="I73" s="47"/>
      <c r="J73" s="47"/>
      <c r="K73" s="47"/>
    </row>
    <row r="74" spans="1:11" s="43" customFormat="1" ht="13.5" customHeight="1">
      <c r="A74" s="114" t="s">
        <v>44</v>
      </c>
      <c r="B74" s="115" t="s">
        <v>94</v>
      </c>
      <c r="C74" s="115"/>
      <c r="D74" s="115"/>
      <c r="E74" s="115"/>
      <c r="F74" s="116">
        <v>0.025</v>
      </c>
      <c r="G74" s="117">
        <f>G70*F74</f>
        <v>39.601825</v>
      </c>
      <c r="H74" s="46"/>
      <c r="I74" s="47"/>
      <c r="J74" s="47"/>
      <c r="K74" s="47"/>
    </row>
    <row r="75" spans="1:11" s="43" customFormat="1" ht="13.5" customHeight="1">
      <c r="A75" s="114" t="s">
        <v>47</v>
      </c>
      <c r="B75" s="115" t="s">
        <v>95</v>
      </c>
      <c r="C75" s="115"/>
      <c r="D75" s="115"/>
      <c r="E75" s="115"/>
      <c r="F75" s="116">
        <v>0.03</v>
      </c>
      <c r="G75" s="117">
        <f>G70*F75</f>
        <v>47.522189999999995</v>
      </c>
      <c r="H75" s="46"/>
      <c r="I75" s="47"/>
      <c r="J75" s="47"/>
      <c r="K75" s="47"/>
    </row>
    <row r="76" spans="1:11" s="43" customFormat="1" ht="13.5" customHeight="1">
      <c r="A76" s="114" t="s">
        <v>50</v>
      </c>
      <c r="B76" s="115" t="s">
        <v>96</v>
      </c>
      <c r="C76" s="115"/>
      <c r="D76" s="115"/>
      <c r="E76" s="115"/>
      <c r="F76" s="116">
        <v>0.015</v>
      </c>
      <c r="G76" s="117">
        <f>G70*F76</f>
        <v>23.761094999999997</v>
      </c>
      <c r="H76" s="46"/>
      <c r="I76" s="47"/>
      <c r="J76" s="47"/>
      <c r="K76" s="47"/>
    </row>
    <row r="77" spans="1:11" s="43" customFormat="1" ht="13.5" customHeight="1">
      <c r="A77" s="114" t="s">
        <v>97</v>
      </c>
      <c r="B77" s="115" t="s">
        <v>98</v>
      </c>
      <c r="C77" s="115"/>
      <c r="D77" s="115"/>
      <c r="E77" s="115"/>
      <c r="F77" s="116">
        <v>0.01</v>
      </c>
      <c r="G77" s="117">
        <f>G70*F77</f>
        <v>15.840729999999999</v>
      </c>
      <c r="H77" s="46"/>
      <c r="I77" s="47"/>
      <c r="J77" s="47"/>
      <c r="K77" s="47"/>
    </row>
    <row r="78" spans="1:11" s="43" customFormat="1" ht="13.5" customHeight="1">
      <c r="A78" s="114" t="s">
        <v>99</v>
      </c>
      <c r="B78" s="115" t="s">
        <v>100</v>
      </c>
      <c r="C78" s="115"/>
      <c r="D78" s="115"/>
      <c r="E78" s="115"/>
      <c r="F78" s="116">
        <v>0.006</v>
      </c>
      <c r="G78" s="117">
        <f>G70*F78</f>
        <v>9.504437999999999</v>
      </c>
      <c r="H78" s="46"/>
      <c r="I78" s="47"/>
      <c r="J78" s="47"/>
      <c r="K78" s="47"/>
    </row>
    <row r="79" spans="1:11" s="43" customFormat="1" ht="13.5" customHeight="1">
      <c r="A79" s="114" t="s">
        <v>101</v>
      </c>
      <c r="B79" s="78" t="s">
        <v>102</v>
      </c>
      <c r="C79" s="78"/>
      <c r="D79" s="78"/>
      <c r="E79" s="78"/>
      <c r="F79" s="116">
        <v>0.002</v>
      </c>
      <c r="G79" s="117">
        <f>G70*F79</f>
        <v>3.1681459999999997</v>
      </c>
      <c r="H79" s="46"/>
      <c r="I79" s="47"/>
      <c r="J79" s="47"/>
      <c r="K79" s="47"/>
    </row>
    <row r="80" spans="1:11" s="43" customFormat="1" ht="13.5" customHeight="1">
      <c r="A80" s="114" t="s">
        <v>103</v>
      </c>
      <c r="B80" s="78" t="s">
        <v>104</v>
      </c>
      <c r="C80" s="78"/>
      <c r="D80" s="78"/>
      <c r="E80" s="78"/>
      <c r="F80" s="116">
        <v>0.08</v>
      </c>
      <c r="G80" s="117">
        <f>G70*F80</f>
        <v>126.72583999999999</v>
      </c>
      <c r="H80" s="46"/>
      <c r="I80" s="47"/>
      <c r="J80" s="47"/>
      <c r="K80" s="47"/>
    </row>
    <row r="81" spans="1:11" s="43" customFormat="1" ht="14.25" customHeight="1">
      <c r="A81" s="112" t="s">
        <v>76</v>
      </c>
      <c r="B81" s="112"/>
      <c r="C81" s="112"/>
      <c r="D81" s="112"/>
      <c r="E81" s="112"/>
      <c r="F81" s="118">
        <v>0.368</v>
      </c>
      <c r="G81" s="119">
        <f>G70*F81</f>
        <v>582.938864</v>
      </c>
      <c r="H81" s="46"/>
      <c r="I81" s="47"/>
      <c r="J81" s="47"/>
      <c r="K81" s="47"/>
    </row>
    <row r="82" spans="1:11" s="43" customFormat="1" ht="13.5" customHeight="1">
      <c r="A82" s="55"/>
      <c r="B82" s="75"/>
      <c r="C82" s="75"/>
      <c r="D82" s="75"/>
      <c r="E82" s="75"/>
      <c r="F82" s="75"/>
      <c r="G82" s="75"/>
      <c r="H82" s="46"/>
      <c r="I82" s="47"/>
      <c r="J82" s="47"/>
      <c r="K82" s="47"/>
    </row>
    <row r="83" spans="1:11" s="43" customFormat="1" ht="14.25" customHeight="1">
      <c r="A83" s="120" t="s">
        <v>105</v>
      </c>
      <c r="B83" s="120"/>
      <c r="C83" s="120"/>
      <c r="D83" s="120"/>
      <c r="E83" s="120"/>
      <c r="F83" s="120"/>
      <c r="G83" s="120"/>
      <c r="H83" s="46"/>
      <c r="I83" s="47"/>
      <c r="J83" s="47"/>
      <c r="K83" s="47"/>
    </row>
    <row r="84" spans="1:11" s="43" customFormat="1" ht="13.5" customHeight="1">
      <c r="A84" s="120"/>
      <c r="B84" s="120"/>
      <c r="C84" s="120"/>
      <c r="D84" s="120"/>
      <c r="E84" s="120"/>
      <c r="F84" s="120"/>
      <c r="G84" s="120"/>
      <c r="H84" s="46"/>
      <c r="I84" s="47"/>
      <c r="J84" s="47"/>
      <c r="K84" s="47"/>
    </row>
    <row r="85" spans="1:11" s="43" customFormat="1" ht="14.25" customHeight="1">
      <c r="A85" s="120" t="s">
        <v>106</v>
      </c>
      <c r="B85" s="120"/>
      <c r="C85" s="120"/>
      <c r="D85" s="120"/>
      <c r="E85" s="120"/>
      <c r="F85" s="120"/>
      <c r="G85" s="120"/>
      <c r="H85" s="46"/>
      <c r="I85" s="47"/>
      <c r="J85" s="47"/>
      <c r="K85" s="47"/>
    </row>
    <row r="86" spans="1:11" s="43" customFormat="1" ht="13.5" customHeight="1">
      <c r="A86" s="120"/>
      <c r="B86" s="120"/>
      <c r="C86" s="120"/>
      <c r="D86" s="120"/>
      <c r="E86" s="120"/>
      <c r="F86" s="120"/>
      <c r="G86" s="120"/>
      <c r="H86" s="46"/>
      <c r="I86" s="47"/>
      <c r="J86" s="47"/>
      <c r="K86" s="47"/>
    </row>
    <row r="87" spans="1:64" ht="36.75" customHeight="1">
      <c r="A87" s="121" t="s">
        <v>107</v>
      </c>
      <c r="B87" s="121"/>
      <c r="C87" s="121"/>
      <c r="D87" s="121"/>
      <c r="E87" s="121"/>
      <c r="F87" s="121"/>
      <c r="G87" s="121"/>
      <c r="H87" s="18"/>
      <c r="I87" s="18"/>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11" s="43" customFormat="1" ht="18.75" customHeight="1">
      <c r="A88" s="120" t="s">
        <v>108</v>
      </c>
      <c r="B88" s="120"/>
      <c r="C88" s="120"/>
      <c r="D88" s="120"/>
      <c r="E88" s="120"/>
      <c r="F88" s="120"/>
      <c r="G88" s="120"/>
      <c r="H88" s="46"/>
      <c r="I88" s="47"/>
      <c r="J88" s="47"/>
      <c r="K88" s="47"/>
    </row>
    <row r="89" spans="1:11" s="43" customFormat="1" ht="15.75" customHeight="1">
      <c r="A89" s="70"/>
      <c r="B89" s="70"/>
      <c r="C89" s="70"/>
      <c r="D89" s="70"/>
      <c r="E89" s="70"/>
      <c r="F89" s="70"/>
      <c r="G89" s="70"/>
      <c r="H89" s="46"/>
      <c r="I89" s="47"/>
      <c r="J89" s="47"/>
      <c r="K89" s="47"/>
    </row>
    <row r="90" spans="1:11" s="43" customFormat="1" ht="15.75" customHeight="1">
      <c r="A90" s="122" t="s">
        <v>109</v>
      </c>
      <c r="B90" s="122"/>
      <c r="C90" s="122"/>
      <c r="D90" s="122"/>
      <c r="E90" s="122"/>
      <c r="F90" s="122"/>
      <c r="G90" s="122"/>
      <c r="H90" s="46"/>
      <c r="I90" s="47"/>
      <c r="J90" s="47"/>
      <c r="K90" s="47"/>
    </row>
    <row r="91" spans="1:11" s="43" customFormat="1" ht="13.5" customHeight="1">
      <c r="A91" s="55"/>
      <c r="B91" s="75"/>
      <c r="C91" s="75"/>
      <c r="D91" s="75"/>
      <c r="E91" s="75"/>
      <c r="F91" s="75"/>
      <c r="G91" s="75"/>
      <c r="H91" s="46"/>
      <c r="I91" s="47"/>
      <c r="J91" s="47"/>
      <c r="K91" s="47"/>
    </row>
    <row r="92" spans="1:11" s="43" customFormat="1" ht="14.25" customHeight="1">
      <c r="A92" s="123" t="s">
        <v>110</v>
      </c>
      <c r="B92" s="123" t="s">
        <v>111</v>
      </c>
      <c r="C92" s="123"/>
      <c r="D92" s="123"/>
      <c r="E92" s="123"/>
      <c r="F92" s="124" t="s">
        <v>74</v>
      </c>
      <c r="G92" s="124"/>
      <c r="H92" s="46"/>
      <c r="I92" s="47"/>
      <c r="J92" s="47"/>
      <c r="K92" s="47"/>
    </row>
    <row r="93" spans="1:11" s="43" customFormat="1" ht="14.25" customHeight="1">
      <c r="A93" s="125" t="s">
        <v>41</v>
      </c>
      <c r="B93" s="126" t="s">
        <v>112</v>
      </c>
      <c r="C93" s="126"/>
      <c r="D93" s="126"/>
      <c r="E93" s="126"/>
      <c r="F93" s="127"/>
      <c r="G93" s="127"/>
      <c r="H93" s="46"/>
      <c r="I93" s="47"/>
      <c r="J93" s="47"/>
      <c r="K93" s="47"/>
    </row>
    <row r="94" spans="1:11" s="43" customFormat="1" ht="25.5" customHeight="1">
      <c r="A94" s="125" t="s">
        <v>44</v>
      </c>
      <c r="B94" s="126" t="s">
        <v>113</v>
      </c>
      <c r="C94" s="126"/>
      <c r="D94" s="126"/>
      <c r="E94" s="126"/>
      <c r="F94" s="128">
        <f>22*8.42</f>
        <v>185.24</v>
      </c>
      <c r="G94" s="128"/>
      <c r="H94" s="46"/>
      <c r="I94" s="47"/>
      <c r="J94" s="47"/>
      <c r="K94" s="47"/>
    </row>
    <row r="95" spans="1:11" s="43" customFormat="1" ht="24.75" customHeight="1">
      <c r="A95" s="129" t="s">
        <v>47</v>
      </c>
      <c r="B95" s="130" t="s">
        <v>114</v>
      </c>
      <c r="C95" s="130"/>
      <c r="D95" s="130"/>
      <c r="E95" s="130"/>
      <c r="F95" s="131">
        <v>66.15</v>
      </c>
      <c r="G95" s="131"/>
      <c r="H95" s="46"/>
      <c r="I95" s="47"/>
      <c r="J95" s="47"/>
      <c r="K95" s="47"/>
    </row>
    <row r="96" spans="1:11" s="43" customFormat="1" ht="24.75" customHeight="1">
      <c r="A96" s="125" t="s">
        <v>50</v>
      </c>
      <c r="B96" s="130" t="s">
        <v>115</v>
      </c>
      <c r="C96" s="130"/>
      <c r="D96" s="130"/>
      <c r="E96" s="130"/>
      <c r="F96" s="131">
        <f>114.39</f>
        <v>114.39</v>
      </c>
      <c r="G96" s="131"/>
      <c r="H96" s="46"/>
      <c r="I96" s="47"/>
      <c r="J96" s="47"/>
      <c r="K96" s="47"/>
    </row>
    <row r="97" spans="1:11" s="43" customFormat="1" ht="27.75" customHeight="1">
      <c r="A97" s="118" t="s">
        <v>76</v>
      </c>
      <c r="B97" s="118"/>
      <c r="C97" s="118"/>
      <c r="D97" s="118"/>
      <c r="E97" s="118"/>
      <c r="F97" s="119">
        <f>SUM(F93:F96)</f>
        <v>365.78000000000003</v>
      </c>
      <c r="G97" s="119"/>
      <c r="H97" s="46"/>
      <c r="I97" s="47"/>
      <c r="J97" s="47"/>
      <c r="K97" s="47"/>
    </row>
    <row r="98" spans="1:11" s="43" customFormat="1" ht="10.5" customHeight="1">
      <c r="A98" s="66"/>
      <c r="B98" s="66"/>
      <c r="C98" s="66"/>
      <c r="D98" s="66"/>
      <c r="E98" s="66"/>
      <c r="F98" s="66"/>
      <c r="G98" s="66"/>
      <c r="H98" s="46"/>
      <c r="I98" s="47"/>
      <c r="J98" s="47"/>
      <c r="K98" s="47"/>
    </row>
    <row r="99" spans="1:11" ht="14.25" customHeight="1">
      <c r="A99" s="120" t="s">
        <v>116</v>
      </c>
      <c r="B99" s="120"/>
      <c r="C99" s="120"/>
      <c r="D99" s="120"/>
      <c r="E99" s="120"/>
      <c r="F99" s="120"/>
      <c r="G99" s="120"/>
      <c r="H99" s="46"/>
      <c r="I99" s="47"/>
      <c r="J99" s="47"/>
      <c r="K99" s="47"/>
    </row>
    <row r="100" spans="1:11" s="43" customFormat="1" ht="12" customHeight="1">
      <c r="A100" s="132"/>
      <c r="B100" s="132"/>
      <c r="C100" s="132"/>
      <c r="D100" s="132"/>
      <c r="E100" s="132"/>
      <c r="F100" s="132"/>
      <c r="G100" s="132"/>
      <c r="H100" s="46"/>
      <c r="I100" s="47"/>
      <c r="J100" s="47"/>
      <c r="K100" s="47"/>
    </row>
    <row r="101" spans="1:11" s="43" customFormat="1" ht="15.75" customHeight="1">
      <c r="A101" s="120" t="s">
        <v>117</v>
      </c>
      <c r="B101" s="120"/>
      <c r="C101" s="120"/>
      <c r="D101" s="120"/>
      <c r="E101" s="120"/>
      <c r="F101" s="120"/>
      <c r="G101" s="120"/>
      <c r="H101" s="46"/>
      <c r="I101" s="47"/>
      <c r="J101" s="47"/>
      <c r="K101" s="47"/>
    </row>
    <row r="102" spans="1:11" s="43" customFormat="1" ht="12" customHeight="1">
      <c r="A102" s="120"/>
      <c r="B102" s="120"/>
      <c r="C102" s="120"/>
      <c r="D102" s="120"/>
      <c r="E102" s="120"/>
      <c r="F102" s="120"/>
      <c r="G102" s="120"/>
      <c r="H102" s="46"/>
      <c r="I102" s="47"/>
      <c r="J102" s="47"/>
      <c r="K102" s="47"/>
    </row>
    <row r="103" spans="1:11" s="43" customFormat="1" ht="11.25" customHeight="1">
      <c r="A103" s="133"/>
      <c r="B103" s="133"/>
      <c r="C103" s="133"/>
      <c r="D103" s="133"/>
      <c r="E103" s="133"/>
      <c r="F103" s="133"/>
      <c r="G103" s="133"/>
      <c r="H103" s="46"/>
      <c r="I103" s="47"/>
      <c r="J103" s="47"/>
      <c r="K103" s="47"/>
    </row>
    <row r="104" spans="1:11" ht="27" customHeight="1">
      <c r="A104" s="108" t="s">
        <v>118</v>
      </c>
      <c r="B104" s="108"/>
      <c r="C104" s="108"/>
      <c r="D104" s="108"/>
      <c r="E104" s="108"/>
      <c r="F104" s="108"/>
      <c r="G104" s="108"/>
      <c r="H104" s="46"/>
      <c r="I104" s="47"/>
      <c r="J104" s="47"/>
      <c r="K104" s="47"/>
    </row>
    <row r="105" spans="1:11" s="43" customFormat="1" ht="13.5" customHeight="1">
      <c r="A105" s="47"/>
      <c r="B105" s="132"/>
      <c r="C105" s="132"/>
      <c r="D105" s="132"/>
      <c r="E105" s="132"/>
      <c r="F105" s="132"/>
      <c r="G105" s="132"/>
      <c r="H105" s="46"/>
      <c r="I105" s="47"/>
      <c r="J105" s="47"/>
      <c r="K105" s="47"/>
    </row>
    <row r="106" spans="1:11" ht="14.25" customHeight="1">
      <c r="A106" s="69" t="s">
        <v>119</v>
      </c>
      <c r="B106" s="69"/>
      <c r="C106" s="69"/>
      <c r="D106" s="69"/>
      <c r="E106" s="69"/>
      <c r="F106" s="69"/>
      <c r="G106" s="69"/>
      <c r="H106" s="46"/>
      <c r="I106" s="47"/>
      <c r="J106" s="47"/>
      <c r="K106" s="47"/>
    </row>
    <row r="107" spans="1:11" s="43" customFormat="1" ht="13.5" customHeight="1">
      <c r="A107" s="47"/>
      <c r="B107" s="47"/>
      <c r="C107" s="47"/>
      <c r="D107" s="47"/>
      <c r="E107" s="47"/>
      <c r="F107" s="47"/>
      <c r="G107" s="47"/>
      <c r="H107" s="46"/>
      <c r="I107" s="47"/>
      <c r="J107" s="47"/>
      <c r="K107" s="47"/>
    </row>
    <row r="108" spans="1:11" s="43" customFormat="1" ht="26.25" customHeight="1">
      <c r="A108" s="112">
        <v>2</v>
      </c>
      <c r="B108" s="134" t="s">
        <v>120</v>
      </c>
      <c r="C108" s="134"/>
      <c r="D108" s="134"/>
      <c r="E108" s="134"/>
      <c r="F108" s="112" t="s">
        <v>74</v>
      </c>
      <c r="G108" s="112"/>
      <c r="H108" s="46"/>
      <c r="I108" s="47"/>
      <c r="J108" s="47"/>
      <c r="K108" s="47"/>
    </row>
    <row r="109" spans="1:11" s="43" customFormat="1" ht="25.5" customHeight="1">
      <c r="A109" s="114" t="s">
        <v>80</v>
      </c>
      <c r="B109" s="78" t="s">
        <v>81</v>
      </c>
      <c r="C109" s="78"/>
      <c r="D109" s="78"/>
      <c r="E109" s="78"/>
      <c r="F109" s="135">
        <f>G60</f>
        <v>257.823</v>
      </c>
      <c r="G109" s="135"/>
      <c r="H109" s="46"/>
      <c r="I109" s="47"/>
      <c r="J109" s="47"/>
      <c r="K109" s="47"/>
    </row>
    <row r="110" spans="1:11" s="43" customFormat="1" ht="13.5" customHeight="1">
      <c r="A110" s="114" t="s">
        <v>90</v>
      </c>
      <c r="B110" s="78" t="s">
        <v>91</v>
      </c>
      <c r="C110" s="78"/>
      <c r="D110" s="78"/>
      <c r="E110" s="78"/>
      <c r="F110" s="135">
        <f>G81</f>
        <v>582.938864</v>
      </c>
      <c r="G110" s="135"/>
      <c r="H110" s="46"/>
      <c r="I110" s="47"/>
      <c r="J110" s="47"/>
      <c r="K110" s="47"/>
    </row>
    <row r="111" spans="1:11" s="43" customFormat="1" ht="13.5" customHeight="1">
      <c r="A111" s="114" t="s">
        <v>110</v>
      </c>
      <c r="B111" s="78" t="s">
        <v>111</v>
      </c>
      <c r="C111" s="78"/>
      <c r="D111" s="78"/>
      <c r="E111" s="78"/>
      <c r="F111" s="135">
        <f>F97</f>
        <v>365.78000000000003</v>
      </c>
      <c r="G111" s="135"/>
      <c r="H111" s="46"/>
      <c r="I111" s="47"/>
      <c r="J111" s="47"/>
      <c r="K111" s="47"/>
    </row>
    <row r="112" spans="1:11" s="43" customFormat="1" ht="14.25" customHeight="1">
      <c r="A112" s="134" t="s">
        <v>76</v>
      </c>
      <c r="B112" s="134"/>
      <c r="C112" s="134"/>
      <c r="D112" s="134"/>
      <c r="E112" s="134"/>
      <c r="F112" s="136">
        <f>F109+F110+F111</f>
        <v>1206.541864</v>
      </c>
      <c r="G112" s="136"/>
      <c r="H112" s="46"/>
      <c r="I112" s="47"/>
      <c r="J112" s="47"/>
      <c r="K112" s="47"/>
    </row>
    <row r="113" spans="1:11" s="43" customFormat="1" ht="15.75" customHeight="1">
      <c r="A113" s="75"/>
      <c r="B113" s="75"/>
      <c r="C113" s="75"/>
      <c r="D113" s="75"/>
      <c r="E113" s="75"/>
      <c r="F113" s="75"/>
      <c r="G113" s="75"/>
      <c r="H113" s="46"/>
      <c r="I113" s="47"/>
      <c r="J113" s="47"/>
      <c r="K113" s="47"/>
    </row>
    <row r="114" spans="1:11" s="43" customFormat="1" ht="15.75" customHeight="1">
      <c r="A114" s="95" t="s">
        <v>121</v>
      </c>
      <c r="B114" s="95"/>
      <c r="C114" s="95"/>
      <c r="D114" s="95"/>
      <c r="E114" s="95"/>
      <c r="F114" s="95"/>
      <c r="G114" s="95"/>
      <c r="H114" s="46"/>
      <c r="I114" s="47"/>
      <c r="J114" s="47"/>
      <c r="K114" s="47"/>
    </row>
    <row r="115" spans="1:9" s="43" customFormat="1" ht="13.5" customHeight="1">
      <c r="A115" s="47"/>
      <c r="B115" s="75"/>
      <c r="C115" s="75"/>
      <c r="D115" s="75"/>
      <c r="E115" s="75"/>
      <c r="F115" s="75"/>
      <c r="G115" s="75"/>
      <c r="H115" s="46"/>
      <c r="I115" s="47"/>
    </row>
    <row r="116" spans="1:9" s="43" customFormat="1" ht="13.5" customHeight="1">
      <c r="A116" s="98">
        <v>3</v>
      </c>
      <c r="B116" s="98" t="s">
        <v>122</v>
      </c>
      <c r="C116" s="98"/>
      <c r="D116" s="98"/>
      <c r="E116" s="98"/>
      <c r="F116" s="98" t="s">
        <v>82</v>
      </c>
      <c r="G116" s="98" t="s">
        <v>74</v>
      </c>
      <c r="H116" s="46"/>
      <c r="I116" s="47"/>
    </row>
    <row r="117" spans="1:9" s="43" customFormat="1" ht="14.25" customHeight="1">
      <c r="A117" s="99" t="s">
        <v>41</v>
      </c>
      <c r="B117" s="137" t="s">
        <v>123</v>
      </c>
      <c r="C117" s="137"/>
      <c r="D117" s="137"/>
      <c r="E117" s="137"/>
      <c r="F117" s="138">
        <v>0.0042</v>
      </c>
      <c r="G117" s="139">
        <f aca="true" t="shared" si="0" ref="G117:G121">$F$48*F117</f>
        <v>5.57025</v>
      </c>
      <c r="H117" s="46"/>
      <c r="I117" s="47"/>
    </row>
    <row r="118" spans="1:9" s="43" customFormat="1" ht="26.25" customHeight="1">
      <c r="A118" s="56" t="s">
        <v>44</v>
      </c>
      <c r="B118" s="137" t="s">
        <v>124</v>
      </c>
      <c r="C118" s="137"/>
      <c r="D118" s="137"/>
      <c r="E118" s="137"/>
      <c r="F118" s="140">
        <f>0.08*F117</f>
        <v>0.000336</v>
      </c>
      <c r="G118" s="139">
        <f t="shared" si="0"/>
        <v>0.44561999999999996</v>
      </c>
      <c r="H118" s="46"/>
      <c r="I118" s="47"/>
    </row>
    <row r="119" spans="1:9" s="43" customFormat="1" ht="26.25" customHeight="1">
      <c r="A119" s="56" t="s">
        <v>47</v>
      </c>
      <c r="B119" s="137" t="s">
        <v>125</v>
      </c>
      <c r="C119" s="137"/>
      <c r="D119" s="137"/>
      <c r="E119" s="137"/>
      <c r="F119" s="140">
        <v>0.04</v>
      </c>
      <c r="G119" s="139">
        <f t="shared" si="0"/>
        <v>53.050000000000004</v>
      </c>
      <c r="H119" s="46"/>
      <c r="I119" s="47"/>
    </row>
    <row r="120" spans="1:9" s="43" customFormat="1" ht="14.25" customHeight="1">
      <c r="A120" s="56" t="s">
        <v>50</v>
      </c>
      <c r="B120" s="137" t="s">
        <v>126</v>
      </c>
      <c r="C120" s="137"/>
      <c r="D120" s="137"/>
      <c r="E120" s="137"/>
      <c r="F120" s="140">
        <v>0.0194</v>
      </c>
      <c r="G120" s="139">
        <f t="shared" si="0"/>
        <v>25.72925</v>
      </c>
      <c r="H120" s="46"/>
      <c r="I120" s="47"/>
    </row>
    <row r="121" spans="1:9" s="43" customFormat="1" ht="24.75" customHeight="1">
      <c r="A121" s="56" t="s">
        <v>97</v>
      </c>
      <c r="B121" s="137" t="s">
        <v>127</v>
      </c>
      <c r="C121" s="137"/>
      <c r="D121" s="137"/>
      <c r="E121" s="137"/>
      <c r="F121" s="140">
        <f>F120*F81</f>
        <v>0.0071392</v>
      </c>
      <c r="G121" s="139">
        <f t="shared" si="0"/>
        <v>9.468364</v>
      </c>
      <c r="H121" s="46"/>
      <c r="I121" s="47"/>
    </row>
    <row r="122" spans="1:9" s="43" customFormat="1" ht="13.5" customHeight="1">
      <c r="A122" s="141"/>
      <c r="B122" s="123" t="s">
        <v>128</v>
      </c>
      <c r="C122" s="123"/>
      <c r="D122" s="123"/>
      <c r="E122" s="123"/>
      <c r="F122" s="142">
        <f>SUM(F117:F121)</f>
        <v>0.0710752</v>
      </c>
      <c r="G122" s="143">
        <f>SUM(G117:G121)</f>
        <v>94.263484</v>
      </c>
      <c r="H122" s="46"/>
      <c r="I122" s="47"/>
    </row>
    <row r="123" spans="1:9" s="43" customFormat="1" ht="13.5" customHeight="1">
      <c r="A123" s="144"/>
      <c r="B123" s="145"/>
      <c r="C123" s="145"/>
      <c r="D123" s="145"/>
      <c r="E123" s="145"/>
      <c r="F123" s="146"/>
      <c r="G123" s="147"/>
      <c r="H123" s="46"/>
      <c r="I123" s="47"/>
    </row>
    <row r="124" spans="1:9" s="43" customFormat="1" ht="13.5" customHeight="1">
      <c r="A124" s="120" t="s">
        <v>129</v>
      </c>
      <c r="B124" s="120"/>
      <c r="C124" s="120"/>
      <c r="D124" s="120"/>
      <c r="E124" s="120"/>
      <c r="F124" s="120"/>
      <c r="G124" s="120"/>
      <c r="H124" s="46"/>
      <c r="I124" s="47"/>
    </row>
    <row r="125" spans="1:9" s="43" customFormat="1" ht="13.5" customHeight="1">
      <c r="A125" s="120"/>
      <c r="B125" s="120"/>
      <c r="C125" s="120"/>
      <c r="D125" s="120"/>
      <c r="E125" s="120"/>
      <c r="F125" s="120"/>
      <c r="G125" s="120"/>
      <c r="H125" s="46"/>
      <c r="I125" s="47"/>
    </row>
    <row r="126" spans="1:9" s="43" customFormat="1" ht="13.5" customHeight="1">
      <c r="A126" s="120"/>
      <c r="B126" s="120"/>
      <c r="C126" s="120"/>
      <c r="D126" s="120"/>
      <c r="E126" s="120"/>
      <c r="F126" s="120"/>
      <c r="G126" s="120"/>
      <c r="H126" s="46"/>
      <c r="I126" s="47"/>
    </row>
    <row r="127" spans="1:9" s="43" customFormat="1" ht="13.5" customHeight="1">
      <c r="A127" s="120"/>
      <c r="B127" s="120"/>
      <c r="C127" s="120"/>
      <c r="D127" s="120"/>
      <c r="E127" s="120"/>
      <c r="F127" s="120"/>
      <c r="G127" s="120"/>
      <c r="H127" s="46"/>
      <c r="I127" s="47"/>
    </row>
    <row r="128" spans="1:9" s="43" customFormat="1" ht="13.5" customHeight="1">
      <c r="A128" s="144"/>
      <c r="B128" s="145"/>
      <c r="C128" s="145"/>
      <c r="D128" s="145"/>
      <c r="E128" s="145"/>
      <c r="F128" s="146"/>
      <c r="G128" s="148"/>
      <c r="H128" s="46"/>
      <c r="I128" s="47"/>
    </row>
    <row r="129" spans="1:9" s="43" customFormat="1" ht="57.75" customHeight="1">
      <c r="A129" s="149" t="s">
        <v>130</v>
      </c>
      <c r="B129" s="149"/>
      <c r="C129" s="149"/>
      <c r="D129" s="149"/>
      <c r="E129" s="149"/>
      <c r="F129" s="149"/>
      <c r="G129" s="149"/>
      <c r="H129" s="46"/>
      <c r="I129" s="47"/>
    </row>
    <row r="130" spans="1:9" s="43" customFormat="1" ht="80.25" customHeight="1">
      <c r="A130" s="150" t="s">
        <v>131</v>
      </c>
      <c r="B130" s="150"/>
      <c r="C130" s="150"/>
      <c r="D130" s="150"/>
      <c r="E130" s="150"/>
      <c r="F130" s="150"/>
      <c r="G130" s="150"/>
      <c r="H130" s="46"/>
      <c r="I130" s="47"/>
    </row>
    <row r="131" spans="1:9" s="43" customFormat="1" ht="15" customHeight="1">
      <c r="A131" s="149"/>
      <c r="B131" s="145"/>
      <c r="C131" s="145"/>
      <c r="D131" s="145"/>
      <c r="E131" s="145"/>
      <c r="F131" s="146"/>
      <c r="G131" s="148"/>
      <c r="H131" s="46"/>
      <c r="I131" s="47"/>
    </row>
    <row r="132" spans="1:11" s="43" customFormat="1" ht="15.75" customHeight="1">
      <c r="A132" s="95" t="s">
        <v>132</v>
      </c>
      <c r="B132" s="95"/>
      <c r="C132" s="95"/>
      <c r="D132" s="95"/>
      <c r="E132" s="95"/>
      <c r="F132" s="95"/>
      <c r="G132" s="95"/>
      <c r="H132" s="46"/>
      <c r="I132" s="151"/>
      <c r="J132" s="152"/>
      <c r="K132" s="47"/>
    </row>
    <row r="133" spans="1:11" s="43" customFormat="1" ht="15.75" customHeight="1">
      <c r="A133" s="153"/>
      <c r="B133" s="153"/>
      <c r="C133" s="153"/>
      <c r="D133" s="153"/>
      <c r="E133" s="153"/>
      <c r="F133" s="153"/>
      <c r="G133" s="153"/>
      <c r="H133" s="46"/>
      <c r="I133" s="47"/>
      <c r="J133" s="47"/>
      <c r="K133" s="47"/>
    </row>
    <row r="134" spans="1:11" s="43" customFormat="1" ht="24.75" customHeight="1">
      <c r="A134" s="108" t="s">
        <v>133</v>
      </c>
      <c r="B134" s="108"/>
      <c r="C134" s="108"/>
      <c r="D134" s="108"/>
      <c r="E134" s="108"/>
      <c r="F134" s="108"/>
      <c r="G134" s="108"/>
      <c r="H134" s="46"/>
      <c r="I134" s="47"/>
      <c r="J134" s="47"/>
      <c r="K134" s="47"/>
    </row>
    <row r="135" spans="1:11" s="43" customFormat="1" ht="14.25" customHeight="1">
      <c r="A135" s="153"/>
      <c r="B135" s="153"/>
      <c r="C135" s="153"/>
      <c r="D135" s="153"/>
      <c r="E135" s="153"/>
      <c r="F135" s="153"/>
      <c r="G135" s="153"/>
      <c r="H135" s="46"/>
      <c r="I135" s="47"/>
      <c r="J135" s="47"/>
      <c r="K135" s="47"/>
    </row>
    <row r="136" spans="1:11" s="43" customFormat="1" ht="13.5" customHeight="1">
      <c r="A136" s="110" t="s">
        <v>134</v>
      </c>
      <c r="B136" s="110"/>
      <c r="C136" s="110"/>
      <c r="D136" s="110"/>
      <c r="E136" s="110"/>
      <c r="F136" s="110"/>
      <c r="G136" s="154">
        <f>(F48+F112+G122)</f>
        <v>2627.055348</v>
      </c>
      <c r="H136" s="46"/>
      <c r="I136" s="47"/>
      <c r="J136" s="47"/>
      <c r="K136" s="47"/>
    </row>
    <row r="137" spans="1:11" s="43" customFormat="1" ht="14.25" customHeight="1">
      <c r="A137" s="153"/>
      <c r="B137" s="153"/>
      <c r="C137" s="153"/>
      <c r="D137" s="153"/>
      <c r="E137" s="153"/>
      <c r="F137" s="153"/>
      <c r="G137" s="155"/>
      <c r="H137" s="46"/>
      <c r="I137" s="47"/>
      <c r="J137" s="47"/>
      <c r="K137" s="47"/>
    </row>
    <row r="138" spans="1:11" s="43" customFormat="1" ht="15.75" customHeight="1">
      <c r="A138" s="122" t="s">
        <v>135</v>
      </c>
      <c r="B138" s="122"/>
      <c r="C138" s="122"/>
      <c r="D138" s="122"/>
      <c r="E138" s="122"/>
      <c r="F138" s="122"/>
      <c r="G138" s="122"/>
      <c r="H138" s="46"/>
      <c r="I138" s="47"/>
      <c r="J138" s="47"/>
      <c r="K138" s="47"/>
    </row>
    <row r="139" spans="1:11" s="43" customFormat="1" ht="15.75" customHeight="1">
      <c r="A139" s="153"/>
      <c r="B139" s="153"/>
      <c r="C139" s="153"/>
      <c r="D139" s="153"/>
      <c r="E139" s="153"/>
      <c r="F139" s="153"/>
      <c r="G139" s="153"/>
      <c r="H139" s="46"/>
      <c r="I139" s="47"/>
      <c r="J139" s="47"/>
      <c r="K139" s="47"/>
    </row>
    <row r="140" spans="1:11" s="43" customFormat="1" ht="25.5" customHeight="1">
      <c r="A140" s="98" t="s">
        <v>136</v>
      </c>
      <c r="B140" s="98" t="s">
        <v>137</v>
      </c>
      <c r="C140" s="98"/>
      <c r="D140" s="98"/>
      <c r="E140" s="98"/>
      <c r="F140" s="156" t="s">
        <v>138</v>
      </c>
      <c r="G140" s="98" t="s">
        <v>74</v>
      </c>
      <c r="H140" s="46"/>
      <c r="I140" s="47"/>
      <c r="J140" s="47"/>
      <c r="K140" s="47"/>
    </row>
    <row r="141" spans="1:11" s="43" customFormat="1" ht="13.5" customHeight="1">
      <c r="A141" s="56" t="s">
        <v>41</v>
      </c>
      <c r="B141" s="137" t="s">
        <v>139</v>
      </c>
      <c r="C141" s="137"/>
      <c r="D141" s="137"/>
      <c r="E141" s="137"/>
      <c r="F141" s="157">
        <v>0.0833</v>
      </c>
      <c r="G141" s="158">
        <f aca="true" t="shared" si="1" ref="G141:G146">$G$136*F141</f>
        <v>218.8337104884</v>
      </c>
      <c r="H141" s="46"/>
      <c r="I141" s="159"/>
      <c r="J141" s="47"/>
      <c r="K141" s="47"/>
    </row>
    <row r="142" spans="1:11" s="43" customFormat="1" ht="13.5" customHeight="1">
      <c r="A142" s="125" t="s">
        <v>44</v>
      </c>
      <c r="B142" s="160" t="s">
        <v>137</v>
      </c>
      <c r="C142" s="160"/>
      <c r="D142" s="160"/>
      <c r="E142" s="160"/>
      <c r="F142" s="103">
        <v>0.0222</v>
      </c>
      <c r="G142" s="158">
        <f t="shared" si="1"/>
        <v>58.3206287256</v>
      </c>
      <c r="H142" s="46"/>
      <c r="I142" s="161"/>
      <c r="J142" s="47"/>
      <c r="K142" s="47"/>
    </row>
    <row r="143" spans="1:11" s="43" customFormat="1" ht="13.5" customHeight="1">
      <c r="A143" s="125" t="s">
        <v>47</v>
      </c>
      <c r="B143" s="100" t="s">
        <v>140</v>
      </c>
      <c r="C143" s="100"/>
      <c r="D143" s="100"/>
      <c r="E143" s="100"/>
      <c r="F143" s="103">
        <v>0.0004</v>
      </c>
      <c r="G143" s="158">
        <f t="shared" si="1"/>
        <v>1.0508221392</v>
      </c>
      <c r="H143" s="46"/>
      <c r="I143" s="47"/>
      <c r="J143" s="47"/>
      <c r="K143" s="47"/>
    </row>
    <row r="144" spans="1:11" s="43" customFormat="1" ht="13.5" customHeight="1">
      <c r="A144" s="125" t="s">
        <v>50</v>
      </c>
      <c r="B144" s="100" t="s">
        <v>141</v>
      </c>
      <c r="C144" s="100"/>
      <c r="D144" s="100"/>
      <c r="E144" s="100"/>
      <c r="F144" s="103">
        <v>0.0002</v>
      </c>
      <c r="G144" s="158">
        <f t="shared" si="1"/>
        <v>0.5254110696</v>
      </c>
      <c r="H144" s="46"/>
      <c r="I144" s="47"/>
      <c r="J144" s="47"/>
      <c r="K144" s="47"/>
    </row>
    <row r="145" spans="1:11" s="43" customFormat="1" ht="13.5" customHeight="1">
      <c r="A145" s="125" t="s">
        <v>97</v>
      </c>
      <c r="B145" s="100" t="s">
        <v>142</v>
      </c>
      <c r="C145" s="100"/>
      <c r="D145" s="100"/>
      <c r="E145" s="100"/>
      <c r="F145" s="103">
        <v>0.0014</v>
      </c>
      <c r="G145" s="158">
        <f t="shared" si="1"/>
        <v>3.6778774872</v>
      </c>
      <c r="H145" s="46"/>
      <c r="I145" s="47"/>
      <c r="J145" s="47"/>
      <c r="K145" s="47"/>
    </row>
    <row r="146" spans="1:11" s="43" customFormat="1" ht="13.5" customHeight="1">
      <c r="A146" s="162" t="s">
        <v>99</v>
      </c>
      <c r="B146" s="100" t="s">
        <v>143</v>
      </c>
      <c r="C146" s="100"/>
      <c r="D146" s="100"/>
      <c r="E146" s="100"/>
      <c r="F146" s="163">
        <v>0.0166</v>
      </c>
      <c r="G146" s="158">
        <f t="shared" si="1"/>
        <v>43.609118776799995</v>
      </c>
      <c r="H146" s="46"/>
      <c r="I146" s="47"/>
      <c r="J146" s="47"/>
      <c r="K146" s="47"/>
    </row>
    <row r="147" spans="1:11" s="43" customFormat="1" ht="13.5" customHeight="1">
      <c r="A147" s="141"/>
      <c r="B147" s="123" t="s">
        <v>128</v>
      </c>
      <c r="C147" s="123"/>
      <c r="D147" s="123"/>
      <c r="E147" s="123"/>
      <c r="F147" s="142">
        <f>SUM(F141:F146)</f>
        <v>0.1241</v>
      </c>
      <c r="G147" s="143">
        <f>SUM(G141:G146)</f>
        <v>326.01756868679996</v>
      </c>
      <c r="H147" s="46"/>
      <c r="I147" s="47"/>
      <c r="J147" s="47"/>
      <c r="K147" s="47"/>
    </row>
    <row r="148" spans="1:11" ht="14.25" customHeight="1">
      <c r="A148" s="47"/>
      <c r="B148" s="47"/>
      <c r="C148" s="47"/>
      <c r="D148" s="47"/>
      <c r="E148" s="47"/>
      <c r="F148" s="47"/>
      <c r="G148" s="47"/>
      <c r="H148" s="46"/>
      <c r="I148" s="47"/>
      <c r="J148" s="47"/>
      <c r="K148" s="47"/>
    </row>
    <row r="149" spans="1:11" s="43" customFormat="1" ht="13.5" customHeight="1">
      <c r="A149" s="108" t="s">
        <v>144</v>
      </c>
      <c r="B149" s="108"/>
      <c r="C149" s="108"/>
      <c r="D149" s="108"/>
      <c r="E149" s="108"/>
      <c r="F149" s="108"/>
      <c r="G149" s="108"/>
      <c r="H149" s="46"/>
      <c r="I149" s="47"/>
      <c r="J149" s="47"/>
      <c r="K149" s="47"/>
    </row>
    <row r="150" spans="1:11" s="43" customFormat="1" ht="21" customHeight="1">
      <c r="A150" s="108"/>
      <c r="B150" s="108"/>
      <c r="C150" s="108"/>
      <c r="D150" s="108"/>
      <c r="E150" s="108"/>
      <c r="F150" s="108"/>
      <c r="G150" s="108"/>
      <c r="H150" s="46"/>
      <c r="I150" s="47"/>
      <c r="J150" s="47"/>
      <c r="K150" s="47"/>
    </row>
    <row r="151" spans="1:11" s="43" customFormat="1" ht="91.5" customHeight="1">
      <c r="A151" s="164" t="s">
        <v>145</v>
      </c>
      <c r="B151" s="164"/>
      <c r="C151" s="164"/>
      <c r="D151" s="164"/>
      <c r="E151" s="164"/>
      <c r="F151" s="164"/>
      <c r="G151" s="164"/>
      <c r="H151" s="46"/>
      <c r="I151" s="47"/>
      <c r="J151" s="47"/>
      <c r="K151" s="47"/>
    </row>
    <row r="152" spans="1:11" s="43" customFormat="1" ht="13.5" customHeight="1">
      <c r="A152" s="165"/>
      <c r="B152" s="120"/>
      <c r="C152" s="120"/>
      <c r="D152" s="120"/>
      <c r="E152" s="120"/>
      <c r="F152" s="120"/>
      <c r="G152" s="120"/>
      <c r="H152" s="46"/>
      <c r="I152" s="47"/>
      <c r="J152" s="47"/>
      <c r="K152" s="47"/>
    </row>
    <row r="153" spans="1:11" s="43" customFormat="1" ht="91.5" customHeight="1">
      <c r="A153" s="164" t="s">
        <v>146</v>
      </c>
      <c r="B153" s="164"/>
      <c r="C153" s="164"/>
      <c r="D153" s="164"/>
      <c r="E153" s="164"/>
      <c r="F153" s="164"/>
      <c r="G153" s="164"/>
      <c r="H153" s="46"/>
      <c r="I153" s="47"/>
      <c r="J153" s="47"/>
      <c r="K153" s="47"/>
    </row>
    <row r="154" spans="1:11" s="43" customFormat="1" ht="14.25" customHeight="1">
      <c r="A154" s="47"/>
      <c r="B154" s="47"/>
      <c r="C154" s="47"/>
      <c r="D154" s="47"/>
      <c r="E154" s="47"/>
      <c r="F154" s="47"/>
      <c r="G154" s="47"/>
      <c r="H154" s="46"/>
      <c r="I154" s="47"/>
      <c r="J154" s="47"/>
      <c r="K154" s="47"/>
    </row>
    <row r="155" spans="1:11" s="43" customFormat="1" ht="126.75" customHeight="1">
      <c r="A155" s="164" t="s">
        <v>147</v>
      </c>
      <c r="B155" s="164"/>
      <c r="C155" s="164"/>
      <c r="D155" s="164"/>
      <c r="E155" s="164"/>
      <c r="F155" s="164"/>
      <c r="G155" s="164"/>
      <c r="H155" s="46"/>
      <c r="I155" s="47"/>
      <c r="J155" s="47"/>
      <c r="K155" s="47"/>
    </row>
    <row r="156" spans="1:11" s="43" customFormat="1" ht="13.5" customHeight="1">
      <c r="A156" s="165"/>
      <c r="B156" s="47"/>
      <c r="C156" s="47"/>
      <c r="D156" s="47"/>
      <c r="E156" s="47"/>
      <c r="F156" s="47"/>
      <c r="G156" s="47"/>
      <c r="H156" s="46"/>
      <c r="I156" s="47"/>
      <c r="J156" s="47"/>
      <c r="K156" s="47"/>
    </row>
    <row r="157" spans="1:11" s="43" customFormat="1" ht="201" customHeight="1">
      <c r="A157" s="164" t="s">
        <v>148</v>
      </c>
      <c r="B157" s="164"/>
      <c r="C157" s="164"/>
      <c r="D157" s="164"/>
      <c r="E157" s="164"/>
      <c r="F157" s="164"/>
      <c r="G157" s="164"/>
      <c r="H157" s="46"/>
      <c r="I157" s="47"/>
      <c r="J157" s="47"/>
      <c r="K157" s="47"/>
    </row>
    <row r="158" spans="1:11" s="43" customFormat="1" ht="13.5" customHeight="1">
      <c r="A158" s="165"/>
      <c r="B158" s="47"/>
      <c r="C158" s="47"/>
      <c r="D158" s="47"/>
      <c r="E158" s="47"/>
      <c r="F158" s="47"/>
      <c r="G158" s="47"/>
      <c r="H158" s="46"/>
      <c r="I158" s="47"/>
      <c r="J158" s="47"/>
      <c r="K158" s="47"/>
    </row>
    <row r="159" spans="1:11" s="43" customFormat="1" ht="168" customHeight="1">
      <c r="A159" s="164" t="s">
        <v>149</v>
      </c>
      <c r="B159" s="164"/>
      <c r="C159" s="164"/>
      <c r="D159" s="164"/>
      <c r="E159" s="164"/>
      <c r="F159" s="164"/>
      <c r="G159" s="164"/>
      <c r="H159" s="46"/>
      <c r="I159" s="47"/>
      <c r="J159" s="47"/>
      <c r="K159" s="47"/>
    </row>
    <row r="160" spans="1:11" s="43" customFormat="1" ht="13.5" customHeight="1">
      <c r="A160" s="165"/>
      <c r="B160" s="47"/>
      <c r="C160" s="47"/>
      <c r="D160" s="47"/>
      <c r="E160" s="47"/>
      <c r="F160" s="47"/>
      <c r="G160" s="47"/>
      <c r="H160" s="46"/>
      <c r="I160" s="47"/>
      <c r="J160" s="47"/>
      <c r="K160" s="47"/>
    </row>
    <row r="161" spans="1:11" s="43" customFormat="1" ht="59.25" customHeight="1">
      <c r="A161" s="164" t="s">
        <v>150</v>
      </c>
      <c r="B161" s="164"/>
      <c r="C161" s="164"/>
      <c r="D161" s="164"/>
      <c r="E161" s="164"/>
      <c r="F161" s="164"/>
      <c r="G161" s="164"/>
      <c r="H161" s="46"/>
      <c r="I161" s="47"/>
      <c r="J161" s="47"/>
      <c r="K161" s="47"/>
    </row>
    <row r="162" spans="1:11" s="43" customFormat="1" ht="13.5" customHeight="1">
      <c r="A162" s="165"/>
      <c r="B162" s="47"/>
      <c r="C162" s="47"/>
      <c r="D162" s="47"/>
      <c r="E162" s="47"/>
      <c r="F162" s="47"/>
      <c r="G162" s="47"/>
      <c r="H162" s="46"/>
      <c r="I162" s="47"/>
      <c r="J162" s="47"/>
      <c r="K162" s="47"/>
    </row>
    <row r="163" spans="1:11" s="43" customFormat="1" ht="15.75" customHeight="1">
      <c r="A163" s="122" t="s">
        <v>151</v>
      </c>
      <c r="B163" s="122"/>
      <c r="C163" s="122"/>
      <c r="D163" s="122"/>
      <c r="E163" s="122"/>
      <c r="F163" s="122"/>
      <c r="G163" s="122"/>
      <c r="H163" s="46"/>
      <c r="I163" s="47"/>
      <c r="J163" s="166"/>
      <c r="K163" s="47"/>
    </row>
    <row r="164" spans="1:11" s="43" customFormat="1" ht="15.75" customHeight="1">
      <c r="A164" s="153"/>
      <c r="B164" s="153"/>
      <c r="C164" s="153"/>
      <c r="D164" s="153"/>
      <c r="E164" s="153"/>
      <c r="F164" s="153"/>
      <c r="G164" s="153"/>
      <c r="H164" s="46"/>
      <c r="I164" s="47"/>
      <c r="J164" s="47"/>
      <c r="K164" s="47"/>
    </row>
    <row r="165" spans="1:11" s="43" customFormat="1" ht="13.5" customHeight="1">
      <c r="A165" s="98" t="s">
        <v>152</v>
      </c>
      <c r="B165" s="98" t="s">
        <v>153</v>
      </c>
      <c r="C165" s="98"/>
      <c r="D165" s="98"/>
      <c r="E165" s="98"/>
      <c r="F165" s="156" t="s">
        <v>82</v>
      </c>
      <c r="G165" s="98" t="s">
        <v>74</v>
      </c>
      <c r="H165" s="46"/>
      <c r="I165" s="47"/>
      <c r="J165" s="47"/>
      <c r="K165" s="47"/>
    </row>
    <row r="166" spans="1:11" s="43" customFormat="1" ht="14.25" customHeight="1">
      <c r="A166" s="90" t="s">
        <v>41</v>
      </c>
      <c r="B166" s="100" t="s">
        <v>154</v>
      </c>
      <c r="C166" s="100"/>
      <c r="D166" s="100"/>
      <c r="E166" s="100"/>
      <c r="F166" s="101">
        <v>0</v>
      </c>
      <c r="G166" s="102">
        <f>G136*F166</f>
        <v>0</v>
      </c>
      <c r="H166" s="46"/>
      <c r="I166" s="47"/>
      <c r="J166" s="47"/>
      <c r="K166" s="47"/>
    </row>
    <row r="167" spans="1:11" s="43" customFormat="1" ht="13.5" customHeight="1">
      <c r="A167" s="63" t="s">
        <v>155</v>
      </c>
      <c r="B167" s="63"/>
      <c r="C167" s="63"/>
      <c r="D167" s="63"/>
      <c r="E167" s="63"/>
      <c r="F167" s="142">
        <v>0</v>
      </c>
      <c r="G167" s="167">
        <f>G166</f>
        <v>0</v>
      </c>
      <c r="H167" s="46"/>
      <c r="I167" s="47"/>
      <c r="J167" s="47"/>
      <c r="K167" s="47"/>
    </row>
    <row r="168" spans="1:11" s="43" customFormat="1" ht="13.5" customHeight="1">
      <c r="A168" s="107" t="s">
        <v>156</v>
      </c>
      <c r="B168" s="107"/>
      <c r="C168" s="107"/>
      <c r="D168" s="107"/>
      <c r="E168" s="107"/>
      <c r="F168" s="107"/>
      <c r="G168" s="107"/>
      <c r="H168" s="46"/>
      <c r="I168" s="47"/>
      <c r="J168" s="47"/>
      <c r="K168" s="47"/>
    </row>
    <row r="169" spans="1:11" s="43" customFormat="1" ht="15.75" customHeight="1">
      <c r="A169" s="107"/>
      <c r="B169" s="107"/>
      <c r="C169" s="107"/>
      <c r="D169" s="107"/>
      <c r="E169" s="107"/>
      <c r="F169" s="107"/>
      <c r="G169" s="107"/>
      <c r="H169" s="46"/>
      <c r="I169" s="47"/>
      <c r="J169" s="47"/>
      <c r="K169" s="47"/>
    </row>
    <row r="170" spans="1:11" s="43" customFormat="1" ht="15.75" customHeight="1">
      <c r="A170" s="168"/>
      <c r="B170" s="54"/>
      <c r="C170" s="54"/>
      <c r="D170" s="54"/>
      <c r="E170" s="54"/>
      <c r="F170" s="169"/>
      <c r="G170" s="170"/>
      <c r="H170" s="46"/>
      <c r="I170" s="47"/>
      <c r="J170" s="47"/>
      <c r="K170" s="47"/>
    </row>
    <row r="171" spans="1:11" s="43" customFormat="1" ht="13.5" customHeight="1">
      <c r="A171" s="69" t="s">
        <v>157</v>
      </c>
      <c r="B171" s="69"/>
      <c r="C171" s="69"/>
      <c r="D171" s="69"/>
      <c r="E171" s="69"/>
      <c r="F171" s="69"/>
      <c r="G171" s="69"/>
      <c r="H171" s="46"/>
      <c r="I171" s="47"/>
      <c r="J171" s="47"/>
      <c r="K171" s="47"/>
    </row>
    <row r="172" spans="1:11" s="43" customFormat="1" ht="14.25" customHeight="1">
      <c r="A172" s="171"/>
      <c r="B172" s="171"/>
      <c r="C172" s="171"/>
      <c r="D172" s="171"/>
      <c r="E172" s="171"/>
      <c r="F172" s="171"/>
      <c r="G172" s="171"/>
      <c r="H172" s="46"/>
      <c r="I172" s="47"/>
      <c r="J172" s="47"/>
      <c r="K172" s="47"/>
    </row>
    <row r="173" spans="1:11" s="43" customFormat="1" ht="14.25" customHeight="1">
      <c r="A173" s="98">
        <v>4</v>
      </c>
      <c r="B173" s="172" t="s">
        <v>158</v>
      </c>
      <c r="C173" s="172"/>
      <c r="D173" s="172"/>
      <c r="E173" s="172"/>
      <c r="F173" s="63"/>
      <c r="G173" s="98" t="s">
        <v>74</v>
      </c>
      <c r="H173" s="46"/>
      <c r="I173" s="47"/>
      <c r="J173" s="47"/>
      <c r="K173" s="47"/>
    </row>
    <row r="174" spans="1:11" s="43" customFormat="1" ht="13.5" customHeight="1">
      <c r="A174" s="90" t="s">
        <v>136</v>
      </c>
      <c r="B174" s="100" t="s">
        <v>137</v>
      </c>
      <c r="C174" s="100"/>
      <c r="D174" s="100"/>
      <c r="E174" s="100"/>
      <c r="F174" s="101">
        <f>F147</f>
        <v>0.1241</v>
      </c>
      <c r="G174" s="173">
        <f>G147</f>
        <v>326.01756868679996</v>
      </c>
      <c r="H174" s="46"/>
      <c r="I174" s="47"/>
      <c r="J174" s="47"/>
      <c r="K174" s="47"/>
    </row>
    <row r="175" spans="1:11" s="43" customFormat="1" ht="13.5" customHeight="1">
      <c r="A175" s="125" t="s">
        <v>152</v>
      </c>
      <c r="B175" s="100" t="s">
        <v>153</v>
      </c>
      <c r="C175" s="100"/>
      <c r="D175" s="100"/>
      <c r="E175" s="100"/>
      <c r="F175" s="103">
        <f>F167</f>
        <v>0</v>
      </c>
      <c r="G175" s="173">
        <f>G167</f>
        <v>0</v>
      </c>
      <c r="H175" s="46"/>
      <c r="I175" s="47"/>
      <c r="J175" s="47"/>
      <c r="K175" s="47"/>
    </row>
    <row r="176" spans="1:11" s="43" customFormat="1" ht="13.5" customHeight="1">
      <c r="A176" s="141"/>
      <c r="B176" s="123" t="s">
        <v>128</v>
      </c>
      <c r="C176" s="123"/>
      <c r="D176" s="123"/>
      <c r="E176" s="123"/>
      <c r="F176" s="142">
        <f>F174</f>
        <v>0.1241</v>
      </c>
      <c r="G176" s="143">
        <f>G174+G175</f>
        <v>326.01756868679996</v>
      </c>
      <c r="H176" s="46"/>
      <c r="I176" s="47"/>
      <c r="J176" s="47"/>
      <c r="K176" s="47"/>
    </row>
    <row r="177" spans="1:11" ht="14.25" customHeight="1">
      <c r="A177" s="47"/>
      <c r="B177" s="47"/>
      <c r="C177" s="47"/>
      <c r="D177" s="47"/>
      <c r="E177" s="47"/>
      <c r="F177" s="47"/>
      <c r="G177" s="47"/>
      <c r="H177" s="46"/>
      <c r="I177" s="47"/>
      <c r="J177" s="47"/>
      <c r="K177" s="47"/>
    </row>
    <row r="178" spans="1:11" s="43" customFormat="1" ht="15.75" customHeight="1">
      <c r="A178" s="95" t="s">
        <v>159</v>
      </c>
      <c r="B178" s="95"/>
      <c r="C178" s="95"/>
      <c r="D178" s="95"/>
      <c r="E178" s="95"/>
      <c r="F178" s="95"/>
      <c r="G178" s="95"/>
      <c r="H178" s="46"/>
      <c r="I178" s="47"/>
      <c r="J178" s="47"/>
      <c r="K178" s="47"/>
    </row>
    <row r="179" spans="1:11" ht="15.75" customHeight="1">
      <c r="A179" s="47"/>
      <c r="B179" s="47"/>
      <c r="C179" s="47"/>
      <c r="D179" s="47"/>
      <c r="E179" s="47"/>
      <c r="F179" s="47"/>
      <c r="G179" s="47"/>
      <c r="H179" s="46"/>
      <c r="I179" s="47"/>
      <c r="J179" s="47"/>
      <c r="K179" s="47"/>
    </row>
    <row r="180" spans="1:11" s="43" customFormat="1" ht="13.5" customHeight="1">
      <c r="A180" s="63">
        <v>5</v>
      </c>
      <c r="B180" s="63" t="s">
        <v>160</v>
      </c>
      <c r="C180" s="63"/>
      <c r="D180" s="63"/>
      <c r="E180" s="63"/>
      <c r="F180" s="63" t="s">
        <v>74</v>
      </c>
      <c r="G180" s="63"/>
      <c r="H180" s="46"/>
      <c r="I180" s="47"/>
      <c r="J180" s="47"/>
      <c r="K180" s="47"/>
    </row>
    <row r="181" spans="1:11" s="43" customFormat="1" ht="13.5" customHeight="1">
      <c r="A181" s="56" t="s">
        <v>41</v>
      </c>
      <c r="B181" s="137" t="s">
        <v>161</v>
      </c>
      <c r="C181" s="137"/>
      <c r="D181" s="137"/>
      <c r="E181" s="137"/>
      <c r="F181" s="158">
        <f>Fardamento!G80</f>
        <v>54.29</v>
      </c>
      <c r="G181" s="158"/>
      <c r="H181" s="46"/>
      <c r="I181" s="47"/>
      <c r="J181" s="47"/>
      <c r="K181" s="47"/>
    </row>
    <row r="182" spans="1:11" s="43" customFormat="1" ht="13.5" customHeight="1">
      <c r="A182" s="56" t="s">
        <v>44</v>
      </c>
      <c r="B182" s="137" t="s">
        <v>162</v>
      </c>
      <c r="C182" s="137"/>
      <c r="D182" s="137"/>
      <c r="E182" s="137"/>
      <c r="F182" s="135">
        <v>0</v>
      </c>
      <c r="G182" s="135"/>
      <c r="H182" s="46"/>
      <c r="I182" s="47"/>
      <c r="J182" s="47"/>
      <c r="K182" s="47"/>
    </row>
    <row r="183" spans="1:11" s="43" customFormat="1" ht="13.5" customHeight="1">
      <c r="A183" s="56" t="s">
        <v>47</v>
      </c>
      <c r="B183" s="137" t="s">
        <v>163</v>
      </c>
      <c r="C183" s="137"/>
      <c r="D183" s="137"/>
      <c r="E183" s="137"/>
      <c r="F183" s="158">
        <v>0</v>
      </c>
      <c r="G183" s="158"/>
      <c r="H183" s="46"/>
      <c r="I183" s="47"/>
      <c r="J183" s="47"/>
      <c r="K183" s="47"/>
    </row>
    <row r="184" spans="1:11" s="43" customFormat="1" ht="13.5" customHeight="1">
      <c r="A184" s="56" t="s">
        <v>50</v>
      </c>
      <c r="B184" s="137" t="s">
        <v>164</v>
      </c>
      <c r="C184" s="137"/>
      <c r="D184" s="137"/>
      <c r="E184" s="137"/>
      <c r="F184" s="174">
        <v>0</v>
      </c>
      <c r="G184" s="174"/>
      <c r="H184" s="46"/>
      <c r="I184" s="47"/>
      <c r="J184" s="47"/>
      <c r="K184" s="47"/>
    </row>
    <row r="185" spans="1:11" s="43" customFormat="1" ht="13.5" customHeight="1">
      <c r="A185" s="175"/>
      <c r="B185" s="63" t="s">
        <v>76</v>
      </c>
      <c r="C185" s="63"/>
      <c r="D185" s="63"/>
      <c r="E185" s="63"/>
      <c r="F185" s="176">
        <f>SUM(F181:F184)</f>
        <v>54.29</v>
      </c>
      <c r="G185" s="176"/>
      <c r="H185" s="46"/>
      <c r="I185" s="47"/>
      <c r="J185" s="47"/>
      <c r="K185" s="47"/>
    </row>
    <row r="186" spans="1:11" ht="14.25" customHeight="1">
      <c r="A186" s="47"/>
      <c r="B186" s="47"/>
      <c r="C186" s="47"/>
      <c r="D186" s="47"/>
      <c r="E186" s="47"/>
      <c r="F186" s="47"/>
      <c r="G186" s="47"/>
      <c r="H186" s="46"/>
      <c r="I186" s="47"/>
      <c r="J186" s="47"/>
      <c r="K186" s="47"/>
    </row>
    <row r="187" spans="1:11" s="43" customFormat="1" ht="13.5" customHeight="1">
      <c r="A187" s="120" t="s">
        <v>165</v>
      </c>
      <c r="B187" s="120"/>
      <c r="C187" s="120"/>
      <c r="D187" s="120"/>
      <c r="E187" s="120"/>
      <c r="F187" s="120"/>
      <c r="G187" s="120"/>
      <c r="H187" s="46"/>
      <c r="I187" s="47"/>
      <c r="J187" s="47"/>
      <c r="K187" s="47"/>
    </row>
    <row r="188" spans="1:11" s="43" customFormat="1" ht="14.25" customHeight="1">
      <c r="A188" s="84"/>
      <c r="B188" s="47"/>
      <c r="C188" s="47"/>
      <c r="D188" s="47"/>
      <c r="E188" s="47"/>
      <c r="F188" s="47"/>
      <c r="G188" s="47"/>
      <c r="H188" s="46"/>
      <c r="I188" s="47"/>
      <c r="J188" s="47"/>
      <c r="K188" s="47"/>
    </row>
    <row r="189" spans="1:11" s="43" customFormat="1" ht="15.75" customHeight="1">
      <c r="A189" s="177" t="s">
        <v>166</v>
      </c>
      <c r="B189" s="177"/>
      <c r="C189" s="177"/>
      <c r="D189" s="177"/>
      <c r="E189" s="177"/>
      <c r="F189" s="177"/>
      <c r="G189" s="177"/>
      <c r="H189" s="46"/>
      <c r="I189" s="47"/>
      <c r="J189" s="47"/>
      <c r="K189" s="47"/>
    </row>
    <row r="190" spans="1:11" s="43" customFormat="1" ht="15.75" customHeight="1">
      <c r="A190" s="178"/>
      <c r="B190" s="178"/>
      <c r="C190" s="178"/>
      <c r="D190" s="178"/>
      <c r="E190" s="178"/>
      <c r="F190" s="178"/>
      <c r="G190" s="178"/>
      <c r="H190" s="46"/>
      <c r="I190" s="47"/>
      <c r="J190" s="47"/>
      <c r="K190" s="47"/>
    </row>
    <row r="191" spans="1:11" s="43" customFormat="1" ht="13.5" customHeight="1">
      <c r="A191" s="110" t="s">
        <v>167</v>
      </c>
      <c r="B191" s="110"/>
      <c r="C191" s="110"/>
      <c r="D191" s="110"/>
      <c r="E191" s="110"/>
      <c r="F191" s="110"/>
      <c r="G191" s="179">
        <f>F48+F112+G122+G176+F185</f>
        <v>3007.3629166868</v>
      </c>
      <c r="H191" s="46"/>
      <c r="I191" s="47"/>
      <c r="J191" s="47"/>
      <c r="K191" s="47"/>
    </row>
    <row r="192" spans="1:11" s="43" customFormat="1" ht="14.25" customHeight="1">
      <c r="A192" s="47"/>
      <c r="B192" s="53"/>
      <c r="C192" s="53"/>
      <c r="D192" s="53"/>
      <c r="E192" s="53"/>
      <c r="F192" s="53"/>
      <c r="G192" s="180">
        <f>G191+G194</f>
        <v>3097.583804187404</v>
      </c>
      <c r="H192" s="46"/>
      <c r="I192" s="47"/>
      <c r="J192" s="47"/>
      <c r="K192" s="47"/>
    </row>
    <row r="193" spans="1:11" s="43" customFormat="1" ht="13.5" customHeight="1">
      <c r="A193" s="93">
        <v>6</v>
      </c>
      <c r="B193" s="181" t="s">
        <v>168</v>
      </c>
      <c r="C193" s="181"/>
      <c r="D193" s="181"/>
      <c r="E193" s="181"/>
      <c r="F193" s="181" t="s">
        <v>82</v>
      </c>
      <c r="G193" s="182" t="s">
        <v>74</v>
      </c>
      <c r="H193" s="46"/>
      <c r="I193" s="47"/>
      <c r="J193" s="47"/>
      <c r="K193" s="47"/>
    </row>
    <row r="194" spans="1:11" s="43" customFormat="1" ht="13.5" customHeight="1">
      <c r="A194" s="183" t="s">
        <v>41</v>
      </c>
      <c r="B194" s="184" t="s">
        <v>169</v>
      </c>
      <c r="C194" s="184"/>
      <c r="D194" s="184"/>
      <c r="E194" s="184"/>
      <c r="F194" s="185">
        <v>0.03</v>
      </c>
      <c r="G194" s="186">
        <f>G191*F194</f>
        <v>90.220887500604</v>
      </c>
      <c r="H194" s="46"/>
      <c r="I194" s="47"/>
      <c r="J194" s="47"/>
      <c r="K194" s="47"/>
    </row>
    <row r="195" spans="1:11" s="43" customFormat="1" ht="13.5" customHeight="1">
      <c r="A195" s="187" t="s">
        <v>44</v>
      </c>
      <c r="B195" s="78" t="s">
        <v>170</v>
      </c>
      <c r="C195" s="78"/>
      <c r="D195" s="78"/>
      <c r="E195" s="78"/>
      <c r="F195" s="188">
        <v>0.08599</v>
      </c>
      <c r="G195" s="189">
        <f>(G191+G194)*F195</f>
        <v>266.36123132207484</v>
      </c>
      <c r="H195" s="190"/>
      <c r="I195" s="47"/>
      <c r="J195" s="47"/>
      <c r="K195" s="47"/>
    </row>
    <row r="196" spans="1:11" s="43" customFormat="1" ht="13.5" customHeight="1">
      <c r="A196" s="187" t="s">
        <v>47</v>
      </c>
      <c r="B196" s="78" t="s">
        <v>171</v>
      </c>
      <c r="C196" s="78"/>
      <c r="D196" s="78"/>
      <c r="E196" s="78"/>
      <c r="F196" s="188"/>
      <c r="G196" s="189"/>
      <c r="H196" s="46"/>
      <c r="I196" s="46"/>
      <c r="J196" s="47"/>
      <c r="K196" s="47"/>
    </row>
    <row r="197" spans="1:11" s="43" customFormat="1" ht="13.5" customHeight="1">
      <c r="A197" s="187"/>
      <c r="B197" s="78" t="s">
        <v>172</v>
      </c>
      <c r="C197" s="78"/>
      <c r="D197" s="78"/>
      <c r="E197" s="78"/>
      <c r="F197" s="188">
        <v>0.076</v>
      </c>
      <c r="G197" s="189">
        <f aca="true" t="shared" si="2" ref="G197:G199">SUM($G$191,$G$194,$G$195)/0.8575*F197</f>
        <v>298.1455658294115</v>
      </c>
      <c r="H197" s="46"/>
      <c r="I197" s="47"/>
      <c r="J197" s="47"/>
      <c r="K197" s="47"/>
    </row>
    <row r="198" spans="1:11" s="43" customFormat="1" ht="13.5" customHeight="1">
      <c r="A198" s="187"/>
      <c r="B198" s="78" t="s">
        <v>173</v>
      </c>
      <c r="C198" s="78"/>
      <c r="D198" s="78"/>
      <c r="E198" s="78"/>
      <c r="F198" s="188">
        <v>0.0165</v>
      </c>
      <c r="G198" s="189">
        <f t="shared" si="2"/>
        <v>64.72897152875382</v>
      </c>
      <c r="H198" s="46"/>
      <c r="I198" s="47"/>
      <c r="J198" s="47"/>
      <c r="K198" s="47"/>
    </row>
    <row r="199" spans="1:11" s="43" customFormat="1" ht="13.5" customHeight="1">
      <c r="A199" s="187"/>
      <c r="B199" s="78" t="s">
        <v>174</v>
      </c>
      <c r="C199" s="78"/>
      <c r="D199" s="78"/>
      <c r="E199" s="78"/>
      <c r="F199" s="188">
        <v>0.05</v>
      </c>
      <c r="G199" s="189">
        <f t="shared" si="2"/>
        <v>196.14839857198126</v>
      </c>
      <c r="H199" s="46"/>
      <c r="I199" s="47"/>
      <c r="J199" s="47"/>
      <c r="K199" s="47"/>
    </row>
    <row r="200" spans="1:11" s="43" customFormat="1" ht="13.5" customHeight="1">
      <c r="A200" s="191"/>
      <c r="B200" s="192" t="s">
        <v>76</v>
      </c>
      <c r="C200" s="192"/>
      <c r="D200" s="192"/>
      <c r="E200" s="192"/>
      <c r="F200" s="193">
        <f>SUM(F194:F199)</f>
        <v>0.25849</v>
      </c>
      <c r="G200" s="94">
        <f>SUM(G194:G199)</f>
        <v>915.6050547528255</v>
      </c>
      <c r="H200" s="46"/>
      <c r="I200" s="47"/>
      <c r="J200" s="47"/>
      <c r="K200" s="47"/>
    </row>
    <row r="201" spans="1:11" ht="14.25" customHeight="1">
      <c r="A201" s="47"/>
      <c r="B201" s="47"/>
      <c r="C201" s="47"/>
      <c r="D201" s="47"/>
      <c r="E201" s="47"/>
      <c r="F201" s="47"/>
      <c r="G201" s="47"/>
      <c r="H201" s="46"/>
      <c r="I201" s="47"/>
      <c r="J201" s="47"/>
      <c r="K201" s="47"/>
    </row>
    <row r="202" spans="1:11" s="43" customFormat="1" ht="15.75" customHeight="1">
      <c r="A202" s="73" t="s">
        <v>175</v>
      </c>
      <c r="B202" s="73"/>
      <c r="C202" s="73"/>
      <c r="D202" s="73"/>
      <c r="E202" s="73"/>
      <c r="F202" s="73"/>
      <c r="G202" s="73"/>
      <c r="H202" s="46"/>
      <c r="I202" s="47"/>
      <c r="J202" s="47"/>
      <c r="K202" s="47"/>
    </row>
    <row r="203" spans="1:11" s="43" customFormat="1" ht="15.75" customHeight="1">
      <c r="A203" s="73" t="s">
        <v>176</v>
      </c>
      <c r="B203" s="73"/>
      <c r="C203" s="73"/>
      <c r="D203" s="73"/>
      <c r="E203" s="73"/>
      <c r="F203" s="73"/>
      <c r="G203" s="73"/>
      <c r="H203" s="46"/>
      <c r="I203" s="47"/>
      <c r="J203" s="47"/>
      <c r="K203" s="47"/>
    </row>
    <row r="204" spans="1:11" s="43" customFormat="1" ht="15.75" customHeight="1">
      <c r="A204" s="178" t="s">
        <v>177</v>
      </c>
      <c r="B204" s="178"/>
      <c r="C204" s="178"/>
      <c r="D204" s="178"/>
      <c r="E204" s="178"/>
      <c r="F204" s="178"/>
      <c r="G204" s="178"/>
      <c r="H204" s="46"/>
      <c r="I204" s="47"/>
      <c r="J204" s="47"/>
      <c r="K204" s="47"/>
    </row>
    <row r="205" spans="1:11" s="43" customFormat="1" ht="15.75" customHeight="1">
      <c r="A205" s="178" t="s">
        <v>178</v>
      </c>
      <c r="B205" s="178"/>
      <c r="C205" s="178"/>
      <c r="D205" s="178"/>
      <c r="E205" s="178"/>
      <c r="F205" s="178"/>
      <c r="G205" s="178"/>
      <c r="H205" s="46"/>
      <c r="I205" s="47"/>
      <c r="J205" s="47"/>
      <c r="K205" s="47"/>
    </row>
    <row r="206" spans="1:11" s="43" customFormat="1" ht="48.75" customHeight="1">
      <c r="A206" s="194" t="s">
        <v>179</v>
      </c>
      <c r="B206" s="194"/>
      <c r="C206" s="194"/>
      <c r="D206" s="194"/>
      <c r="E206" s="194"/>
      <c r="F206" s="194"/>
      <c r="G206" s="194"/>
      <c r="H206" s="46"/>
      <c r="I206" s="47"/>
      <c r="J206" s="47"/>
      <c r="K206" s="47"/>
    </row>
    <row r="207" spans="1:11" s="43" customFormat="1" ht="56.25" customHeight="1">
      <c r="A207" s="195" t="s">
        <v>180</v>
      </c>
      <c r="B207" s="195"/>
      <c r="C207" s="195"/>
      <c r="D207" s="195"/>
      <c r="E207" s="195"/>
      <c r="F207" s="195"/>
      <c r="G207" s="195"/>
      <c r="H207" s="46"/>
      <c r="I207" s="47"/>
      <c r="J207" s="47"/>
      <c r="K207" s="47"/>
    </row>
    <row r="208" spans="1:11" s="43" customFormat="1" ht="15.75" customHeight="1">
      <c r="A208" s="178"/>
      <c r="B208" s="53"/>
      <c r="C208" s="53"/>
      <c r="D208" s="53"/>
      <c r="E208" s="53"/>
      <c r="F208" s="53"/>
      <c r="G208" s="53"/>
      <c r="H208" s="46"/>
      <c r="I208" s="47"/>
      <c r="J208" s="47"/>
      <c r="K208" s="47"/>
    </row>
    <row r="209" spans="1:11" s="43" customFormat="1" ht="15.75" customHeight="1">
      <c r="A209" s="178"/>
      <c r="B209" s="53"/>
      <c r="C209" s="53"/>
      <c r="D209" s="53"/>
      <c r="E209" s="53"/>
      <c r="F209" s="53"/>
      <c r="G209" s="53"/>
      <c r="H209" s="46"/>
      <c r="I209" s="47"/>
      <c r="J209" s="47"/>
      <c r="K209" s="47"/>
    </row>
    <row r="210" spans="1:11" s="43" customFormat="1" ht="15.75" customHeight="1">
      <c r="A210" s="178"/>
      <c r="B210" s="53"/>
      <c r="C210" s="53"/>
      <c r="D210" s="53"/>
      <c r="E210" s="53"/>
      <c r="F210" s="53"/>
      <c r="G210" s="53"/>
      <c r="H210" s="46"/>
      <c r="I210" s="47"/>
      <c r="J210" s="47"/>
      <c r="K210" s="47"/>
    </row>
    <row r="211" spans="1:11" s="43" customFormat="1" ht="15.75" customHeight="1">
      <c r="A211" s="178"/>
      <c r="B211" s="53"/>
      <c r="C211" s="53"/>
      <c r="D211" s="53"/>
      <c r="E211" s="53"/>
      <c r="F211" s="53"/>
      <c r="G211" s="53"/>
      <c r="H211" s="46"/>
      <c r="I211" s="47"/>
      <c r="J211" s="47"/>
      <c r="K211" s="47"/>
    </row>
    <row r="212" spans="1:11" s="43" customFormat="1" ht="13.5" customHeight="1">
      <c r="A212" s="69" t="s">
        <v>181</v>
      </c>
      <c r="B212" s="69"/>
      <c r="C212" s="69"/>
      <c r="D212" s="69"/>
      <c r="E212" s="69"/>
      <c r="F212" s="69"/>
      <c r="G212" s="69"/>
      <c r="H212" s="46"/>
      <c r="I212" s="47"/>
      <c r="J212" s="47"/>
      <c r="K212" s="47"/>
    </row>
    <row r="213" spans="1:11" s="43" customFormat="1" ht="14.25" customHeight="1">
      <c r="A213" s="75"/>
      <c r="B213" s="75"/>
      <c r="C213" s="75"/>
      <c r="D213" s="75"/>
      <c r="E213" s="75"/>
      <c r="F213" s="75"/>
      <c r="G213" s="75"/>
      <c r="H213" s="46"/>
      <c r="I213" s="47"/>
      <c r="J213" s="47"/>
      <c r="K213" s="47"/>
    </row>
    <row r="214" spans="1:11" s="43" customFormat="1" ht="24.75" customHeight="1">
      <c r="A214" s="196"/>
      <c r="B214" s="134" t="s">
        <v>182</v>
      </c>
      <c r="C214" s="134"/>
      <c r="D214" s="134"/>
      <c r="E214" s="134"/>
      <c r="F214" s="134" t="s">
        <v>183</v>
      </c>
      <c r="G214" s="134"/>
      <c r="H214" s="46"/>
      <c r="I214" s="47"/>
      <c r="J214" s="47"/>
      <c r="K214" s="47"/>
    </row>
    <row r="215" spans="1:11" s="43" customFormat="1" ht="18.75" customHeight="1">
      <c r="A215" s="77" t="s">
        <v>41</v>
      </c>
      <c r="B215" s="78" t="s">
        <v>184</v>
      </c>
      <c r="C215" s="78"/>
      <c r="D215" s="78"/>
      <c r="E215" s="78"/>
      <c r="F215" s="81">
        <f>F48</f>
        <v>1326.25</v>
      </c>
      <c r="G215" s="81"/>
      <c r="H215" s="46"/>
      <c r="I215" s="47"/>
      <c r="J215" s="47"/>
      <c r="K215" s="47"/>
    </row>
    <row r="216" spans="1:11" s="43" customFormat="1" ht="24" customHeight="1">
      <c r="A216" s="77" t="s">
        <v>44</v>
      </c>
      <c r="B216" s="78" t="s">
        <v>185</v>
      </c>
      <c r="C216" s="78"/>
      <c r="D216" s="78"/>
      <c r="E216" s="78"/>
      <c r="F216" s="81">
        <f>F112</f>
        <v>1206.541864</v>
      </c>
      <c r="G216" s="81"/>
      <c r="H216" s="46"/>
      <c r="I216" s="47"/>
      <c r="J216" s="47"/>
      <c r="K216" s="47"/>
    </row>
    <row r="217" spans="1:11" s="43" customFormat="1" ht="13.5" customHeight="1">
      <c r="A217" s="77" t="s">
        <v>47</v>
      </c>
      <c r="B217" s="78" t="s">
        <v>186</v>
      </c>
      <c r="C217" s="78"/>
      <c r="D217" s="78"/>
      <c r="E217" s="78"/>
      <c r="F217" s="81">
        <f>G122</f>
        <v>94.263484</v>
      </c>
      <c r="G217" s="81"/>
      <c r="H217" s="46"/>
      <c r="I217" s="47"/>
      <c r="J217" s="47"/>
      <c r="K217" s="47"/>
    </row>
    <row r="218" spans="1:11" s="43" customFormat="1" ht="24" customHeight="1">
      <c r="A218" s="77" t="s">
        <v>50</v>
      </c>
      <c r="B218" s="78" t="s">
        <v>187</v>
      </c>
      <c r="C218" s="78"/>
      <c r="D218" s="78"/>
      <c r="E218" s="78"/>
      <c r="F218" s="81">
        <f>G176</f>
        <v>326.01756868679996</v>
      </c>
      <c r="G218" s="81"/>
      <c r="H218" s="46"/>
      <c r="I218" s="47"/>
      <c r="J218" s="47"/>
      <c r="K218" s="47"/>
    </row>
    <row r="219" spans="1:11" s="43" customFormat="1" ht="13.5" customHeight="1">
      <c r="A219" s="77" t="s">
        <v>97</v>
      </c>
      <c r="B219" s="78" t="s">
        <v>188</v>
      </c>
      <c r="C219" s="78"/>
      <c r="D219" s="78"/>
      <c r="E219" s="78"/>
      <c r="F219" s="81">
        <f>F185</f>
        <v>54.29</v>
      </c>
      <c r="G219" s="81"/>
      <c r="H219" s="46"/>
      <c r="I219" s="47"/>
      <c r="J219" s="47"/>
      <c r="K219" s="47"/>
    </row>
    <row r="220" spans="1:11" s="43" customFormat="1" ht="13.5" customHeight="1">
      <c r="A220" s="197" t="s">
        <v>189</v>
      </c>
      <c r="B220" s="197"/>
      <c r="C220" s="197"/>
      <c r="D220" s="197"/>
      <c r="E220" s="197"/>
      <c r="F220" s="154">
        <f>F215+F216+F217+F218+F219</f>
        <v>3007.3629166868</v>
      </c>
      <c r="G220" s="154"/>
      <c r="H220" s="46"/>
      <c r="I220" s="47"/>
      <c r="J220" s="47"/>
      <c r="K220" s="47"/>
    </row>
    <row r="221" spans="1:11" s="43" customFormat="1" ht="13.5" customHeight="1">
      <c r="A221" s="77" t="s">
        <v>99</v>
      </c>
      <c r="B221" s="78" t="s">
        <v>190</v>
      </c>
      <c r="C221" s="78"/>
      <c r="D221" s="78"/>
      <c r="E221" s="78"/>
      <c r="F221" s="81">
        <f>G200</f>
        <v>915.6050547528255</v>
      </c>
      <c r="G221" s="81"/>
      <c r="H221" s="46"/>
      <c r="I221" s="47"/>
      <c r="J221" s="47"/>
      <c r="K221" s="47"/>
    </row>
    <row r="222" spans="1:11" s="43" customFormat="1" ht="13.5" customHeight="1">
      <c r="A222" s="64" t="s">
        <v>191</v>
      </c>
      <c r="B222" s="64"/>
      <c r="C222" s="64"/>
      <c r="D222" s="64"/>
      <c r="E222" s="64"/>
      <c r="F222" s="198">
        <f>F220+F221</f>
        <v>3922.967971439625</v>
      </c>
      <c r="G222" s="198"/>
      <c r="H222" s="199"/>
      <c r="I222" s="47"/>
      <c r="J222" s="47"/>
      <c r="K222" s="47"/>
    </row>
    <row r="223" spans="1:11" s="43" customFormat="1" ht="14.25" customHeight="1">
      <c r="A223" s="200"/>
      <c r="B223" s="200"/>
      <c r="C223" s="200"/>
      <c r="D223" s="200"/>
      <c r="E223" s="200"/>
      <c r="F223" s="200"/>
      <c r="G223" s="200"/>
      <c r="H223" s="46"/>
      <c r="I223" s="47"/>
      <c r="J223" s="47"/>
      <c r="K223" s="47"/>
    </row>
    <row r="224" spans="1:11" s="43" customFormat="1" ht="13.5" customHeight="1">
      <c r="A224" s="69" t="s">
        <v>192</v>
      </c>
      <c r="B224" s="69"/>
      <c r="C224" s="69"/>
      <c r="D224" s="69"/>
      <c r="E224" s="69"/>
      <c r="F224" s="69"/>
      <c r="G224" s="69"/>
      <c r="H224" s="46"/>
      <c r="I224" s="47"/>
      <c r="J224" s="47"/>
      <c r="K224" s="47"/>
    </row>
    <row r="225" spans="1:11" ht="14.25" customHeight="1">
      <c r="A225" s="47"/>
      <c r="B225" s="47"/>
      <c r="C225" s="47"/>
      <c r="D225" s="47"/>
      <c r="E225" s="47"/>
      <c r="F225" s="47"/>
      <c r="G225" s="47"/>
      <c r="H225" s="46"/>
      <c r="I225" s="47"/>
      <c r="J225" s="47"/>
      <c r="K225" s="47"/>
    </row>
    <row r="226" spans="1:11" s="43" customFormat="1" ht="45" customHeight="1">
      <c r="A226" s="63" t="s">
        <v>193</v>
      </c>
      <c r="B226" s="63"/>
      <c r="C226" s="63" t="s">
        <v>194</v>
      </c>
      <c r="D226" s="63" t="s">
        <v>195</v>
      </c>
      <c r="E226" s="63" t="s">
        <v>196</v>
      </c>
      <c r="F226" s="63" t="s">
        <v>197</v>
      </c>
      <c r="G226" s="63" t="s">
        <v>198</v>
      </c>
      <c r="H226" s="46"/>
      <c r="I226" s="47"/>
      <c r="J226" s="47"/>
      <c r="K226" s="47"/>
    </row>
    <row r="227" spans="1:11" s="43" customFormat="1" ht="24.75" customHeight="1">
      <c r="A227" s="56" t="s">
        <v>199</v>
      </c>
      <c r="B227" s="201">
        <f>F35</f>
        <v>0</v>
      </c>
      <c r="C227" s="202">
        <f>F222</f>
        <v>3922.967971439625</v>
      </c>
      <c r="D227" s="56">
        <v>1</v>
      </c>
      <c r="E227" s="202">
        <f>C227*D227</f>
        <v>3922.967971439625</v>
      </c>
      <c r="F227" s="203">
        <v>1</v>
      </c>
      <c r="G227" s="158">
        <f>E227*F227</f>
        <v>3922.967971439625</v>
      </c>
      <c r="H227" s="46"/>
      <c r="I227" s="47"/>
      <c r="J227" s="47"/>
      <c r="K227" s="47"/>
    </row>
    <row r="228" spans="1:11" s="43" customFormat="1" ht="13.5" customHeight="1">
      <c r="A228" s="63" t="s">
        <v>200</v>
      </c>
      <c r="B228" s="63"/>
      <c r="C228" s="63"/>
      <c r="D228" s="63"/>
      <c r="E228" s="63"/>
      <c r="F228" s="63"/>
      <c r="G228" s="204">
        <f>G227</f>
        <v>3922.967971439625</v>
      </c>
      <c r="H228" s="46"/>
      <c r="I228" s="47"/>
      <c r="J228" s="47"/>
      <c r="K228" s="47"/>
    </row>
    <row r="229" spans="1:11" ht="14.25" customHeight="1">
      <c r="A229" s="47"/>
      <c r="B229" s="47"/>
      <c r="C229" s="47"/>
      <c r="D229" s="47"/>
      <c r="E229" s="47"/>
      <c r="F229" s="47"/>
      <c r="G229" s="47"/>
      <c r="H229" s="46"/>
      <c r="I229" s="47"/>
      <c r="J229" s="47"/>
      <c r="K229" s="47"/>
    </row>
    <row r="230" spans="1:11" s="43" customFormat="1" ht="15.75" customHeight="1">
      <c r="A230" s="95" t="s">
        <v>201</v>
      </c>
      <c r="B230" s="95"/>
      <c r="C230" s="95"/>
      <c r="D230" s="95"/>
      <c r="E230" s="95"/>
      <c r="F230" s="95"/>
      <c r="G230" s="95"/>
      <c r="H230" s="46"/>
      <c r="I230" s="47"/>
      <c r="J230" s="47"/>
      <c r="K230" s="47"/>
    </row>
    <row r="231" spans="1:11" ht="15.75" customHeight="1">
      <c r="A231" s="47"/>
      <c r="B231" s="47"/>
      <c r="C231" s="47"/>
      <c r="D231" s="47"/>
      <c r="E231" s="47"/>
      <c r="F231" s="47"/>
      <c r="G231" s="47"/>
      <c r="H231" s="46"/>
      <c r="I231" s="47"/>
      <c r="J231" s="47"/>
      <c r="K231" s="47"/>
    </row>
    <row r="232" spans="1:11" s="43" customFormat="1" ht="13.5" customHeight="1">
      <c r="A232" s="175"/>
      <c r="B232" s="63" t="s">
        <v>202</v>
      </c>
      <c r="C232" s="63"/>
      <c r="D232" s="63"/>
      <c r="E232" s="63"/>
      <c r="F232" s="63"/>
      <c r="G232" s="63"/>
      <c r="H232" s="46"/>
      <c r="I232" s="47"/>
      <c r="J232" s="47"/>
      <c r="K232" s="47"/>
    </row>
    <row r="233" spans="1:11" s="43" customFormat="1" ht="13.5" customHeight="1">
      <c r="A233" s="175"/>
      <c r="B233" s="205" t="s">
        <v>203</v>
      </c>
      <c r="C233" s="205"/>
      <c r="D233" s="205"/>
      <c r="E233" s="205"/>
      <c r="F233" s="63" t="s">
        <v>204</v>
      </c>
      <c r="G233" s="63"/>
      <c r="H233" s="46"/>
      <c r="I233" s="47"/>
      <c r="J233" s="47"/>
      <c r="K233" s="47"/>
    </row>
    <row r="234" spans="1:11" s="43" customFormat="1" ht="14.25" customHeight="1">
      <c r="A234" s="99" t="s">
        <v>41</v>
      </c>
      <c r="B234" s="206" t="s">
        <v>205</v>
      </c>
      <c r="C234" s="206"/>
      <c r="D234" s="206"/>
      <c r="E234" s="206"/>
      <c r="F234" s="207">
        <f>E227</f>
        <v>3922.967971439625</v>
      </c>
      <c r="G234" s="207"/>
      <c r="H234" s="46"/>
      <c r="I234" s="47"/>
      <c r="J234" s="47"/>
      <c r="K234" s="47"/>
    </row>
    <row r="235" spans="1:11" s="43" customFormat="1" ht="36" customHeight="1">
      <c r="A235" s="56" t="s">
        <v>44</v>
      </c>
      <c r="B235" s="206" t="s">
        <v>206</v>
      </c>
      <c r="C235" s="206"/>
      <c r="D235" s="206"/>
      <c r="E235" s="206"/>
      <c r="F235" s="207">
        <f>G228</f>
        <v>3922.967971439625</v>
      </c>
      <c r="G235" s="207"/>
      <c r="H235" s="46"/>
      <c r="I235" s="47"/>
      <c r="J235" s="47"/>
      <c r="K235" s="47"/>
    </row>
    <row r="236" spans="1:11" s="43" customFormat="1" ht="43.5" customHeight="1">
      <c r="A236" s="56" t="s">
        <v>47</v>
      </c>
      <c r="B236" s="78" t="s">
        <v>207</v>
      </c>
      <c r="C236" s="78"/>
      <c r="D236" s="78"/>
      <c r="E236" s="78"/>
      <c r="F236" s="208">
        <f>F235*12</f>
        <v>47075.6156572755</v>
      </c>
      <c r="G236" s="208"/>
      <c r="H236" s="46"/>
      <c r="I236" s="47"/>
      <c r="J236" s="47"/>
      <c r="K236" s="47"/>
    </row>
    <row r="237" spans="1:11" ht="14.25" customHeight="1">
      <c r="A237" s="47"/>
      <c r="B237" s="47"/>
      <c r="C237" s="47"/>
      <c r="D237" s="47"/>
      <c r="E237" s="47"/>
      <c r="F237" s="47"/>
      <c r="G237" s="47"/>
      <c r="H237" s="46"/>
      <c r="I237" s="47"/>
      <c r="J237" s="47"/>
      <c r="K237" s="47"/>
    </row>
    <row r="238" spans="1:11" s="43" customFormat="1" ht="15.75" customHeight="1">
      <c r="A238" s="209" t="s">
        <v>208</v>
      </c>
      <c r="B238" s="209"/>
      <c r="C238" s="209"/>
      <c r="D238" s="209"/>
      <c r="E238" s="209"/>
      <c r="F238" s="209"/>
      <c r="G238" s="209"/>
      <c r="H238" s="46"/>
      <c r="I238" s="47"/>
      <c r="J238" s="47"/>
      <c r="K238" s="47"/>
    </row>
    <row r="239" spans="8:11" ht="15.75" customHeight="1">
      <c r="H239" s="46"/>
      <c r="I239" s="47"/>
      <c r="J239" s="47"/>
      <c r="K239" s="47"/>
    </row>
    <row r="241" spans="1:7" ht="90.75" customHeight="1">
      <c r="A241" s="210" t="s">
        <v>209</v>
      </c>
      <c r="B241" s="210"/>
      <c r="C241" s="210"/>
      <c r="D241" s="210"/>
      <c r="E241" s="210"/>
      <c r="F241" s="210"/>
      <c r="G241" s="210"/>
    </row>
  </sheetData>
  <sheetProtection selectLockedCells="1" selectUnlockedCells="1"/>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B185:E185"/>
    <mergeCell ref="F185:G185"/>
    <mergeCell ref="A187:G187"/>
    <mergeCell ref="A189:G189"/>
    <mergeCell ref="A191:F191"/>
    <mergeCell ref="B193:E193"/>
    <mergeCell ref="B194:E194"/>
    <mergeCell ref="B195:E195"/>
    <mergeCell ref="B196:E196"/>
    <mergeCell ref="B197:E197"/>
    <mergeCell ref="B198:E198"/>
    <mergeCell ref="B199:E199"/>
    <mergeCell ref="B200:E200"/>
    <mergeCell ref="A202:G202"/>
    <mergeCell ref="A203:G203"/>
    <mergeCell ref="A206:G206"/>
    <mergeCell ref="A207:G207"/>
    <mergeCell ref="A212:G212"/>
    <mergeCell ref="B214:E214"/>
    <mergeCell ref="F214:G214"/>
    <mergeCell ref="B215:E215"/>
    <mergeCell ref="F215:G215"/>
    <mergeCell ref="B216:E216"/>
    <mergeCell ref="F216:G216"/>
    <mergeCell ref="B217:E217"/>
    <mergeCell ref="F217:G217"/>
    <mergeCell ref="B218:E218"/>
    <mergeCell ref="F218:G218"/>
    <mergeCell ref="B219:E219"/>
    <mergeCell ref="F219:G219"/>
    <mergeCell ref="A220:E220"/>
    <mergeCell ref="F220:G220"/>
    <mergeCell ref="B221:E221"/>
    <mergeCell ref="F221:G221"/>
    <mergeCell ref="A222:E222"/>
    <mergeCell ref="F222:G222"/>
    <mergeCell ref="A224:G224"/>
    <mergeCell ref="A226:B226"/>
    <mergeCell ref="A228:F228"/>
    <mergeCell ref="A230:G230"/>
    <mergeCell ref="B232:G232"/>
    <mergeCell ref="B233:E233"/>
    <mergeCell ref="F233:G233"/>
    <mergeCell ref="B234:E234"/>
    <mergeCell ref="F234:G234"/>
    <mergeCell ref="B235:E235"/>
    <mergeCell ref="F235:G235"/>
    <mergeCell ref="B236:E236"/>
    <mergeCell ref="F236:G236"/>
    <mergeCell ref="A238:G238"/>
    <mergeCell ref="A241:G241"/>
  </mergeCells>
  <printOptions/>
  <pageMargins left="0.7875" right="0.7875" top="1.0527777777777778" bottom="1.0527777777777778" header="0.7875" footer="0.7875"/>
  <pageSetup horizontalDpi="300" verticalDpi="300" orientation="portrait" paperSize="9" scale="75"/>
  <headerFooter alignWithMargins="0">
    <oddHeader>&amp;C&amp;"Times New Roman,Normal"&amp;12&amp;A</oddHeader>
    <oddFooter>&amp;C&amp;"Times New Roman,Normal"&amp;12Página &amp;P</oddFooter>
  </headerFooter>
</worksheet>
</file>

<file path=xl/worksheets/sheet8.xml><?xml version="1.0" encoding="utf-8"?>
<worksheet xmlns="http://schemas.openxmlformats.org/spreadsheetml/2006/main" xmlns:r="http://schemas.openxmlformats.org/officeDocument/2006/relationships">
  <dimension ref="A1:BL241"/>
  <sheetViews>
    <sheetView view="pageBreakPreview" zoomScaleNormal="65" zoomScaleSheetLayoutView="100" workbookViewId="0" topLeftCell="A16">
      <selection activeCell="A1" sqref="A1"/>
    </sheetView>
  </sheetViews>
  <sheetFormatPr defaultColWidth="9.00390625" defaultRowHeight="15.75" customHeight="1"/>
  <cols>
    <col min="1" max="1" width="12.00390625" style="43" customWidth="1"/>
    <col min="2" max="2" width="12.125" style="43" customWidth="1"/>
    <col min="3" max="3" width="16.375" style="43" customWidth="1"/>
    <col min="4" max="5" width="12.875" style="43" customWidth="1"/>
    <col min="6" max="6" width="19.50390625" style="43" customWidth="1"/>
    <col min="7" max="7" width="16.25390625" style="43" customWidth="1"/>
    <col min="8" max="8" width="10.25390625" style="44" customWidth="1"/>
    <col min="9" max="9" width="15.25390625" style="43" customWidth="1"/>
    <col min="10" max="10" width="12.75390625" style="43" customWidth="1"/>
    <col min="11" max="64" width="10.25390625" style="43" customWidth="1"/>
    <col min="65" max="16384" width="9.75390625" style="0" customWidth="1"/>
  </cols>
  <sheetData>
    <row r="1" spans="1:11" ht="15.75" customHeight="1">
      <c r="A1" s="45" t="s">
        <v>35</v>
      </c>
      <c r="B1" s="45"/>
      <c r="C1" s="45"/>
      <c r="D1" s="45"/>
      <c r="E1" s="45"/>
      <c r="F1" s="45"/>
      <c r="G1" s="45"/>
      <c r="H1" s="46"/>
      <c r="I1" s="47"/>
      <c r="J1" s="47"/>
      <c r="K1" s="47"/>
    </row>
    <row r="2" spans="1:11" ht="15.75" customHeight="1">
      <c r="A2" s="45"/>
      <c r="B2" s="45"/>
      <c r="C2" s="45"/>
      <c r="D2" s="45"/>
      <c r="E2" s="45"/>
      <c r="F2" s="45"/>
      <c r="G2" s="45"/>
      <c r="H2" s="46"/>
      <c r="I2" s="47"/>
      <c r="J2" s="47"/>
      <c r="K2" s="47"/>
    </row>
    <row r="3" spans="1:11" ht="15.75" customHeight="1">
      <c r="A3" s="48"/>
      <c r="B3" s="48"/>
      <c r="C3" s="48"/>
      <c r="D3" s="48"/>
      <c r="E3" s="48"/>
      <c r="F3" s="48"/>
      <c r="G3" s="48"/>
      <c r="H3" s="46"/>
      <c r="I3" s="47"/>
      <c r="J3" s="47"/>
      <c r="K3" s="47"/>
    </row>
    <row r="4" spans="1:11" ht="15.75" customHeight="1">
      <c r="A4" s="45" t="s">
        <v>36</v>
      </c>
      <c r="B4" s="45"/>
      <c r="C4" s="45"/>
      <c r="D4" s="45"/>
      <c r="E4" s="45"/>
      <c r="F4" s="45"/>
      <c r="G4" s="45"/>
      <c r="H4" s="46"/>
      <c r="I4" s="47"/>
      <c r="J4" s="47"/>
      <c r="K4" s="47"/>
    </row>
    <row r="5" spans="1:11" ht="15.75" customHeight="1">
      <c r="A5" s="49"/>
      <c r="B5" s="49"/>
      <c r="C5" s="49"/>
      <c r="D5" s="49"/>
      <c r="E5" s="49"/>
      <c r="F5" s="49"/>
      <c r="G5" s="49"/>
      <c r="H5" s="46"/>
      <c r="I5" s="47"/>
      <c r="J5" s="47"/>
      <c r="K5" s="47"/>
    </row>
    <row r="6" spans="1:11" ht="13.5" customHeight="1">
      <c r="A6" s="50" t="s">
        <v>37</v>
      </c>
      <c r="B6" s="50"/>
      <c r="C6" s="50"/>
      <c r="D6" s="50"/>
      <c r="E6" s="50"/>
      <c r="F6" s="50"/>
      <c r="G6" s="50"/>
      <c r="H6" s="46"/>
      <c r="I6" s="47"/>
      <c r="J6" s="47"/>
      <c r="K6" s="47"/>
    </row>
    <row r="7" spans="1:11" ht="13.5" customHeight="1">
      <c r="A7" s="51" t="s">
        <v>38</v>
      </c>
      <c r="B7" s="51"/>
      <c r="C7" s="51"/>
      <c r="D7" s="51"/>
      <c r="E7" s="51"/>
      <c r="F7" s="51"/>
      <c r="G7" s="51"/>
      <c r="H7" s="46"/>
      <c r="I7" s="47"/>
      <c r="J7" s="47"/>
      <c r="K7" s="47"/>
    </row>
    <row r="8" spans="1:11" ht="13.5" customHeight="1">
      <c r="A8" s="52" t="s">
        <v>39</v>
      </c>
      <c r="B8" s="52"/>
      <c r="C8" s="52"/>
      <c r="D8" s="52"/>
      <c r="E8" s="52"/>
      <c r="F8" s="53"/>
      <c r="G8" s="53"/>
      <c r="H8" s="46"/>
      <c r="I8" s="47"/>
      <c r="J8" s="47"/>
      <c r="K8" s="47"/>
    </row>
    <row r="9" spans="1:11" ht="15.75" customHeight="1">
      <c r="A9" s="54"/>
      <c r="B9" s="54"/>
      <c r="C9" s="54"/>
      <c r="D9" s="54"/>
      <c r="E9" s="54"/>
      <c r="F9" s="53"/>
      <c r="G9" s="53"/>
      <c r="H9" s="46"/>
      <c r="I9" s="47"/>
      <c r="J9" s="47"/>
      <c r="K9" s="47"/>
    </row>
    <row r="10" spans="1:11" ht="15.75" customHeight="1">
      <c r="A10" s="45" t="s">
        <v>40</v>
      </c>
      <c r="B10" s="45"/>
      <c r="C10" s="45"/>
      <c r="D10" s="45"/>
      <c r="E10" s="45"/>
      <c r="F10" s="45"/>
      <c r="G10" s="45"/>
      <c r="H10" s="46"/>
      <c r="I10" s="47"/>
      <c r="J10" s="47"/>
      <c r="K10" s="47"/>
    </row>
    <row r="11" spans="1:11" ht="15.75" customHeight="1">
      <c r="A11" s="55"/>
      <c r="B11" s="55"/>
      <c r="C11" s="55"/>
      <c r="D11" s="55"/>
      <c r="E11" s="55"/>
      <c r="F11" s="55"/>
      <c r="G11" s="55"/>
      <c r="H11" s="46"/>
      <c r="I11" s="47"/>
      <c r="J11" s="47"/>
      <c r="K11" s="47"/>
    </row>
    <row r="12" spans="1:11" ht="15.75" customHeight="1">
      <c r="A12" s="56" t="s">
        <v>41</v>
      </c>
      <c r="B12" s="57" t="s">
        <v>42</v>
      </c>
      <c r="C12" s="57"/>
      <c r="D12" s="57"/>
      <c r="E12" s="57"/>
      <c r="F12" s="58" t="s">
        <v>43</v>
      </c>
      <c r="G12" s="58"/>
      <c r="H12" s="46"/>
      <c r="I12" s="47"/>
      <c r="J12" s="47"/>
      <c r="K12" s="47"/>
    </row>
    <row r="13" spans="1:11" ht="15.75" customHeight="1">
      <c r="A13" s="56" t="s">
        <v>44</v>
      </c>
      <c r="B13" s="57" t="s">
        <v>45</v>
      </c>
      <c r="C13" s="57"/>
      <c r="D13" s="57"/>
      <c r="E13" s="57"/>
      <c r="F13" s="59" t="s">
        <v>46</v>
      </c>
      <c r="G13" s="59"/>
      <c r="H13" s="46"/>
      <c r="I13" s="47"/>
      <c r="J13" s="47"/>
      <c r="K13" s="47"/>
    </row>
    <row r="14" spans="1:11" ht="15.75" customHeight="1">
      <c r="A14" s="56" t="s">
        <v>47</v>
      </c>
      <c r="B14" s="57" t="s">
        <v>48</v>
      </c>
      <c r="C14" s="57"/>
      <c r="D14" s="57"/>
      <c r="E14" s="57"/>
      <c r="F14" s="60" t="s">
        <v>49</v>
      </c>
      <c r="G14" s="60"/>
      <c r="H14" s="46"/>
      <c r="I14" s="47"/>
      <c r="J14" s="47"/>
      <c r="K14" s="47"/>
    </row>
    <row r="15" spans="1:11" ht="13.5" customHeight="1">
      <c r="A15" s="56" t="s">
        <v>50</v>
      </c>
      <c r="B15" s="61" t="s">
        <v>51</v>
      </c>
      <c r="C15" s="61"/>
      <c r="D15" s="61"/>
      <c r="E15" s="61"/>
      <c r="F15" s="62">
        <v>12</v>
      </c>
      <c r="G15" s="62"/>
      <c r="H15" s="46"/>
      <c r="I15" s="47"/>
      <c r="J15" s="47"/>
      <c r="K15" s="47"/>
    </row>
    <row r="16" spans="1:11" ht="15.75" customHeight="1">
      <c r="A16" s="45" t="s">
        <v>52</v>
      </c>
      <c r="B16" s="45"/>
      <c r="C16" s="45"/>
      <c r="D16" s="45"/>
      <c r="E16" s="45"/>
      <c r="F16" s="45"/>
      <c r="G16" s="45"/>
      <c r="H16" s="46"/>
      <c r="I16" s="47"/>
      <c r="J16" s="47"/>
      <c r="K16" s="47"/>
    </row>
    <row r="17" spans="1:11" ht="15.75" customHeight="1">
      <c r="A17" s="45"/>
      <c r="B17" s="45"/>
      <c r="C17" s="45"/>
      <c r="D17" s="45"/>
      <c r="E17" s="45"/>
      <c r="F17" s="45"/>
      <c r="G17" s="45"/>
      <c r="H17" s="46"/>
      <c r="I17" s="47"/>
      <c r="J17" s="47"/>
      <c r="K17" s="47"/>
    </row>
    <row r="18" spans="1:11" ht="15.75" customHeight="1">
      <c r="A18" s="45"/>
      <c r="B18" s="45"/>
      <c r="C18" s="45"/>
      <c r="D18" s="45"/>
      <c r="E18" s="45"/>
      <c r="F18" s="45"/>
      <c r="G18" s="45"/>
      <c r="H18" s="46"/>
      <c r="I18" s="47"/>
      <c r="J18" s="47"/>
      <c r="K18" s="47"/>
    </row>
    <row r="19" spans="1:11" ht="25.5" customHeight="1">
      <c r="A19" s="63" t="s">
        <v>53</v>
      </c>
      <c r="B19" s="64" t="s">
        <v>54</v>
      </c>
      <c r="C19" s="64"/>
      <c r="D19" s="64"/>
      <c r="E19" s="64"/>
      <c r="F19" s="64" t="s">
        <v>55</v>
      </c>
      <c r="G19" s="64"/>
      <c r="H19" s="46"/>
      <c r="I19" s="47"/>
      <c r="J19" s="47"/>
      <c r="K19" s="47"/>
    </row>
    <row r="20" spans="1:11" ht="24.75" customHeight="1">
      <c r="A20" s="56" t="s">
        <v>56</v>
      </c>
      <c r="B20" s="65" t="s">
        <v>225</v>
      </c>
      <c r="C20" s="65"/>
      <c r="D20" s="65"/>
      <c r="E20" s="65"/>
      <c r="F20" s="65" t="s">
        <v>213</v>
      </c>
      <c r="G20" s="65"/>
      <c r="H20" s="46"/>
      <c r="I20" s="47"/>
      <c r="J20" s="47"/>
      <c r="K20" s="47"/>
    </row>
    <row r="21" spans="1:11" ht="15.75" customHeight="1">
      <c r="A21" s="66"/>
      <c r="B21" s="66"/>
      <c r="C21" s="66"/>
      <c r="D21" s="66"/>
      <c r="E21" s="66"/>
      <c r="F21" s="66"/>
      <c r="G21" s="66"/>
      <c r="H21" s="46"/>
      <c r="I21" s="47"/>
      <c r="J21" s="47"/>
      <c r="K21" s="47"/>
    </row>
    <row r="22" spans="1:11" ht="13.5" customHeight="1">
      <c r="A22" s="67" t="s">
        <v>59</v>
      </c>
      <c r="B22" s="67"/>
      <c r="C22" s="67"/>
      <c r="D22" s="67"/>
      <c r="E22" s="67"/>
      <c r="F22" s="67"/>
      <c r="G22" s="67"/>
      <c r="H22" s="46"/>
      <c r="I22" s="47"/>
      <c r="J22" s="47"/>
      <c r="K22" s="47"/>
    </row>
    <row r="23" spans="1:11" ht="15.75" customHeight="1">
      <c r="A23" s="67"/>
      <c r="B23" s="67"/>
      <c r="C23" s="67"/>
      <c r="D23" s="67"/>
      <c r="E23" s="67"/>
      <c r="F23" s="67"/>
      <c r="G23" s="67"/>
      <c r="H23" s="46"/>
      <c r="I23" s="47"/>
      <c r="J23" s="47"/>
      <c r="K23" s="47"/>
    </row>
    <row r="24" spans="1:11" ht="14.25" customHeight="1">
      <c r="A24" s="67" t="s">
        <v>60</v>
      </c>
      <c r="B24" s="67"/>
      <c r="C24" s="67"/>
      <c r="D24" s="67"/>
      <c r="E24" s="67"/>
      <c r="F24" s="67"/>
      <c r="G24" s="67"/>
      <c r="H24" s="46"/>
      <c r="I24" s="47"/>
      <c r="J24" s="47"/>
      <c r="K24" s="47"/>
    </row>
    <row r="25" spans="1:11" ht="15.75" customHeight="1">
      <c r="A25" s="67"/>
      <c r="B25" s="67"/>
      <c r="C25" s="67"/>
      <c r="D25" s="67"/>
      <c r="E25" s="67"/>
      <c r="F25" s="67"/>
      <c r="G25" s="67"/>
      <c r="H25" s="46"/>
      <c r="I25" s="47"/>
      <c r="J25" s="47"/>
      <c r="K25" s="47"/>
    </row>
    <row r="26" spans="1:11" ht="15.75" customHeight="1">
      <c r="A26" s="68"/>
      <c r="B26" s="68"/>
      <c r="C26" s="68"/>
      <c r="D26" s="68"/>
      <c r="E26" s="68"/>
      <c r="F26" s="68"/>
      <c r="G26" s="68"/>
      <c r="H26" s="46"/>
      <c r="I26" s="47"/>
      <c r="J26" s="47"/>
      <c r="K26" s="47"/>
    </row>
    <row r="27" spans="1:11" ht="15.75" customHeight="1">
      <c r="A27" s="68"/>
      <c r="B27" s="68"/>
      <c r="C27" s="68"/>
      <c r="D27" s="68"/>
      <c r="E27" s="68"/>
      <c r="F27" s="68"/>
      <c r="G27" s="68"/>
      <c r="H27" s="46"/>
      <c r="I27" s="47"/>
      <c r="J27" s="47"/>
      <c r="K27" s="47"/>
    </row>
    <row r="28" spans="1:11" ht="14.25" customHeight="1">
      <c r="A28" s="69" t="s">
        <v>61</v>
      </c>
      <c r="B28" s="69"/>
      <c r="C28" s="69"/>
      <c r="D28" s="69"/>
      <c r="E28" s="69"/>
      <c r="F28" s="69"/>
      <c r="G28" s="69"/>
      <c r="H28" s="46"/>
      <c r="I28" s="47"/>
      <c r="J28" s="47"/>
      <c r="K28" s="47"/>
    </row>
    <row r="29" spans="1:11" ht="15.75" customHeight="1">
      <c r="A29" s="70"/>
      <c r="B29" s="68"/>
      <c r="C29" s="71"/>
      <c r="D29" s="68"/>
      <c r="E29" s="68"/>
      <c r="F29" s="68"/>
      <c r="G29" s="68"/>
      <c r="H29" s="46"/>
      <c r="I29" s="47"/>
      <c r="J29" s="47"/>
      <c r="K29" s="47"/>
    </row>
    <row r="30" spans="1:11" ht="15.75" customHeight="1">
      <c r="A30" s="72" t="s">
        <v>62</v>
      </c>
      <c r="B30" s="72"/>
      <c r="C30" s="72"/>
      <c r="D30" s="72"/>
      <c r="E30" s="72"/>
      <c r="F30" s="72"/>
      <c r="G30" s="72"/>
      <c r="H30" s="46"/>
      <c r="I30" s="47"/>
      <c r="J30" s="47"/>
      <c r="K30" s="47"/>
    </row>
    <row r="31" spans="1:11" ht="15.75" customHeight="1">
      <c r="A31" s="73" t="s">
        <v>63</v>
      </c>
      <c r="B31" s="73"/>
      <c r="C31" s="73"/>
      <c r="D31" s="73"/>
      <c r="E31" s="73"/>
      <c r="F31" s="73"/>
      <c r="G31" s="73"/>
      <c r="H31" s="46"/>
      <c r="I31" s="47"/>
      <c r="J31" s="47"/>
      <c r="K31" s="47"/>
    </row>
    <row r="32" spans="1:11" ht="15.75" customHeight="1">
      <c r="A32" s="74"/>
      <c r="B32" s="75"/>
      <c r="C32" s="75"/>
      <c r="D32" s="75"/>
      <c r="E32" s="75"/>
      <c r="F32" s="75"/>
      <c r="G32" s="75"/>
      <c r="H32" s="46"/>
      <c r="I32" s="47"/>
      <c r="J32" s="47"/>
      <c r="K32" s="47"/>
    </row>
    <row r="33" spans="1:11" ht="15.75" customHeight="1">
      <c r="A33" s="74"/>
      <c r="B33" s="75"/>
      <c r="C33" s="75"/>
      <c r="D33" s="75"/>
      <c r="E33" s="75"/>
      <c r="F33" s="75"/>
      <c r="G33" s="75"/>
      <c r="H33" s="46"/>
      <c r="I33" s="47"/>
      <c r="J33" s="47"/>
      <c r="K33" s="47"/>
    </row>
    <row r="34" spans="1:11" ht="13.5" customHeight="1">
      <c r="A34" s="76" t="s">
        <v>64</v>
      </c>
      <c r="B34" s="76"/>
      <c r="C34" s="76"/>
      <c r="D34" s="76"/>
      <c r="E34" s="76"/>
      <c r="F34" s="76"/>
      <c r="G34" s="76"/>
      <c r="H34" s="46"/>
      <c r="I34" s="47"/>
      <c r="J34" s="47"/>
      <c r="K34" s="47"/>
    </row>
    <row r="35" spans="1:11" ht="26.25" customHeight="1">
      <c r="A35" s="77">
        <v>1</v>
      </c>
      <c r="B35" s="78" t="s">
        <v>65</v>
      </c>
      <c r="C35" s="78"/>
      <c r="D35" s="78"/>
      <c r="E35" s="78"/>
      <c r="F35" s="79">
        <f>A20</f>
        <v>0</v>
      </c>
      <c r="G35" s="79"/>
      <c r="H35" s="46"/>
      <c r="I35" s="47"/>
      <c r="J35" s="47"/>
      <c r="K35" s="47"/>
    </row>
    <row r="36" spans="1:11" ht="13.5" customHeight="1">
      <c r="A36" s="77">
        <v>2</v>
      </c>
      <c r="B36" s="78" t="s">
        <v>66</v>
      </c>
      <c r="C36" s="78"/>
      <c r="D36" s="78"/>
      <c r="E36" s="78"/>
      <c r="F36" s="80" t="s">
        <v>226</v>
      </c>
      <c r="G36" s="80"/>
      <c r="H36" s="46"/>
      <c r="I36" s="47"/>
      <c r="J36" s="47"/>
      <c r="K36" s="47"/>
    </row>
    <row r="37" spans="1:11" ht="13.5" customHeight="1">
      <c r="A37" s="77">
        <v>3</v>
      </c>
      <c r="B37" s="78" t="s">
        <v>68</v>
      </c>
      <c r="C37" s="78"/>
      <c r="D37" s="78"/>
      <c r="E37" s="78"/>
      <c r="F37" s="81">
        <v>1326.25</v>
      </c>
      <c r="G37" s="81"/>
      <c r="H37" s="46"/>
      <c r="I37" s="47"/>
      <c r="J37" s="47"/>
      <c r="K37" s="47"/>
    </row>
    <row r="38" spans="1:11" ht="13.5" customHeight="1">
      <c r="A38" s="77">
        <v>4</v>
      </c>
      <c r="B38" s="78" t="s">
        <v>69</v>
      </c>
      <c r="C38" s="78"/>
      <c r="D38" s="78"/>
      <c r="E38" s="78"/>
      <c r="F38" s="82">
        <v>44562</v>
      </c>
      <c r="G38" s="82"/>
      <c r="H38" s="46"/>
      <c r="I38" s="47"/>
      <c r="J38" s="47"/>
      <c r="K38" s="47"/>
    </row>
    <row r="39" spans="1:11" ht="15.75" customHeight="1">
      <c r="A39" s="83"/>
      <c r="B39" s="84"/>
      <c r="C39" s="84"/>
      <c r="D39" s="84"/>
      <c r="E39" s="84"/>
      <c r="F39" s="85"/>
      <c r="G39" s="85"/>
      <c r="H39" s="46"/>
      <c r="I39" s="47"/>
      <c r="J39" s="47"/>
      <c r="K39" s="47"/>
    </row>
    <row r="40" spans="1:11" ht="14.25" customHeight="1">
      <c r="A40" s="86" t="s">
        <v>70</v>
      </c>
      <c r="B40" s="86"/>
      <c r="C40" s="86"/>
      <c r="D40" s="86"/>
      <c r="E40" s="86"/>
      <c r="F40" s="86"/>
      <c r="G40" s="86"/>
      <c r="H40" s="46"/>
      <c r="I40" s="47"/>
      <c r="J40" s="47"/>
      <c r="K40" s="47"/>
    </row>
    <row r="41" spans="1:11" ht="14.25" customHeight="1">
      <c r="A41" s="87"/>
      <c r="B41" s="87"/>
      <c r="C41" s="87"/>
      <c r="D41" s="87"/>
      <c r="E41" s="87"/>
      <c r="F41" s="87"/>
      <c r="G41" s="87"/>
      <c r="H41" s="46"/>
      <c r="I41" s="47"/>
      <c r="J41" s="47"/>
      <c r="K41" s="47"/>
    </row>
    <row r="42" spans="1:11" ht="13.5" customHeight="1">
      <c r="A42" s="88" t="s">
        <v>71</v>
      </c>
      <c r="B42" s="88"/>
      <c r="C42" s="88"/>
      <c r="D42" s="88"/>
      <c r="E42" s="88"/>
      <c r="F42" s="88"/>
      <c r="G42" s="88"/>
      <c r="H42" s="46"/>
      <c r="I42" s="47"/>
      <c r="J42" s="47"/>
      <c r="K42" s="47"/>
    </row>
    <row r="43" spans="1:11" ht="13.5" customHeight="1">
      <c r="A43" s="88"/>
      <c r="B43" s="88"/>
      <c r="C43" s="88"/>
      <c r="D43" s="88"/>
      <c r="E43" s="88"/>
      <c r="F43" s="88"/>
      <c r="G43" s="88"/>
      <c r="H43" s="46"/>
      <c r="I43" s="47"/>
      <c r="J43" s="47"/>
      <c r="K43" s="47"/>
    </row>
    <row r="44" spans="1:11" ht="13.5" customHeight="1">
      <c r="A44" s="88"/>
      <c r="B44" s="88"/>
      <c r="C44" s="88"/>
      <c r="D44" s="88"/>
      <c r="E44" s="88"/>
      <c r="F44" s="88"/>
      <c r="G44" s="88"/>
      <c r="H44" s="46"/>
      <c r="I44" s="47"/>
      <c r="J44" s="47"/>
      <c r="K44" s="47"/>
    </row>
    <row r="45" spans="1:11" ht="14.25" customHeight="1">
      <c r="A45" s="89" t="s">
        <v>72</v>
      </c>
      <c r="B45" s="89"/>
      <c r="C45" s="89"/>
      <c r="D45" s="89"/>
      <c r="E45" s="89"/>
      <c r="F45" s="89"/>
      <c r="G45" s="89"/>
      <c r="H45" s="46"/>
      <c r="I45" s="47"/>
      <c r="J45" s="47"/>
      <c r="K45" s="47"/>
    </row>
    <row r="46" spans="1:11" ht="13.5" customHeight="1">
      <c r="A46" s="63">
        <v>1</v>
      </c>
      <c r="B46" s="64" t="s">
        <v>73</v>
      </c>
      <c r="C46" s="64"/>
      <c r="D46" s="64"/>
      <c r="E46" s="64"/>
      <c r="F46" s="64" t="s">
        <v>74</v>
      </c>
      <c r="G46" s="64"/>
      <c r="H46" s="46"/>
      <c r="I46" s="47"/>
      <c r="J46" s="47"/>
      <c r="K46" s="47"/>
    </row>
    <row r="47" spans="1:11" ht="13.5" customHeight="1">
      <c r="A47" s="90" t="s">
        <v>41</v>
      </c>
      <c r="B47" s="91" t="s">
        <v>75</v>
      </c>
      <c r="C47" s="91"/>
      <c r="D47" s="91"/>
      <c r="E47" s="91"/>
      <c r="F47" s="92">
        <f>F37</f>
        <v>1326.25</v>
      </c>
      <c r="G47" s="92"/>
      <c r="H47" s="46"/>
      <c r="I47" s="47"/>
      <c r="J47" s="47"/>
      <c r="K47" s="47"/>
    </row>
    <row r="48" spans="1:11" ht="13.5" customHeight="1">
      <c r="A48" s="93" t="s">
        <v>76</v>
      </c>
      <c r="B48" s="93"/>
      <c r="C48" s="93"/>
      <c r="D48" s="93"/>
      <c r="E48" s="93"/>
      <c r="F48" s="94">
        <f>SUM(F47)</f>
        <v>1326.25</v>
      </c>
      <c r="G48" s="94"/>
      <c r="H48" s="46"/>
      <c r="I48" s="47"/>
      <c r="J48" s="47"/>
      <c r="K48" s="47"/>
    </row>
    <row r="49" spans="1:11" ht="13.5" customHeight="1">
      <c r="A49" s="88" t="s">
        <v>77</v>
      </c>
      <c r="B49" s="88"/>
      <c r="C49" s="88"/>
      <c r="D49" s="88"/>
      <c r="E49" s="88"/>
      <c r="F49" s="88"/>
      <c r="G49" s="88"/>
      <c r="H49" s="46"/>
      <c r="I49" s="47"/>
      <c r="J49" s="47"/>
      <c r="K49" s="47"/>
    </row>
    <row r="50" spans="1:11" ht="15.75" customHeight="1">
      <c r="A50" s="88"/>
      <c r="B50" s="88"/>
      <c r="C50" s="88"/>
      <c r="D50" s="88"/>
      <c r="E50" s="88"/>
      <c r="F50" s="88"/>
      <c r="G50" s="88"/>
      <c r="H50" s="46"/>
      <c r="I50" s="47"/>
      <c r="J50" s="47"/>
      <c r="K50" s="47"/>
    </row>
    <row r="51" spans="1:11" ht="15.75" customHeight="1">
      <c r="A51" s="88"/>
      <c r="B51" s="88"/>
      <c r="C51" s="88"/>
      <c r="D51" s="88"/>
      <c r="E51" s="88"/>
      <c r="F51" s="88"/>
      <c r="G51" s="88"/>
      <c r="H51" s="46"/>
      <c r="I51" s="47"/>
      <c r="J51" s="47"/>
      <c r="K51" s="47"/>
    </row>
    <row r="52" spans="1:11" s="43" customFormat="1" ht="14.25" customHeight="1">
      <c r="A52" s="95" t="s">
        <v>78</v>
      </c>
      <c r="B52" s="95"/>
      <c r="C52" s="95"/>
      <c r="D52" s="95"/>
      <c r="E52" s="95"/>
      <c r="F52" s="95"/>
      <c r="G52" s="95"/>
      <c r="H52" s="46"/>
      <c r="I52" s="47"/>
      <c r="J52" s="47"/>
      <c r="K52" s="47"/>
    </row>
    <row r="53" spans="1:11" s="43" customFormat="1" ht="15.75" customHeight="1">
      <c r="A53" s="74"/>
      <c r="B53" s="75"/>
      <c r="C53" s="75"/>
      <c r="D53" s="75"/>
      <c r="E53" s="75"/>
      <c r="F53" s="75"/>
      <c r="G53" s="75"/>
      <c r="H53" s="46"/>
      <c r="I53" s="47"/>
      <c r="J53" s="47"/>
      <c r="K53" s="47"/>
    </row>
    <row r="54" spans="1:11" s="43" customFormat="1" ht="13.5" customHeight="1">
      <c r="A54" s="96" t="s">
        <v>79</v>
      </c>
      <c r="B54" s="96"/>
      <c r="C54" s="96"/>
      <c r="D54" s="96"/>
      <c r="E54" s="96"/>
      <c r="F54" s="96"/>
      <c r="G54" s="96"/>
      <c r="H54" s="46"/>
      <c r="I54" s="47"/>
      <c r="J54" s="47"/>
      <c r="K54" s="47"/>
    </row>
    <row r="55" spans="1:11" s="43" customFormat="1" ht="14.25" customHeight="1">
      <c r="A55" s="97"/>
      <c r="B55" s="97"/>
      <c r="C55" s="97"/>
      <c r="D55" s="97"/>
      <c r="E55" s="97"/>
      <c r="F55" s="97"/>
      <c r="G55" s="97"/>
      <c r="H55" s="46"/>
      <c r="I55" s="47"/>
      <c r="J55" s="47"/>
      <c r="K55" s="47"/>
    </row>
    <row r="56" spans="1:11" s="43" customFormat="1" ht="23.25" customHeight="1">
      <c r="A56" s="98" t="s">
        <v>80</v>
      </c>
      <c r="B56" s="98" t="s">
        <v>81</v>
      </c>
      <c r="C56" s="98"/>
      <c r="D56" s="98"/>
      <c r="E56" s="98"/>
      <c r="F56" s="98" t="s">
        <v>82</v>
      </c>
      <c r="G56" s="98" t="s">
        <v>74</v>
      </c>
      <c r="H56" s="46"/>
      <c r="I56" s="47"/>
      <c r="J56" s="47"/>
      <c r="K56" s="47"/>
    </row>
    <row r="57" spans="1:11" s="43" customFormat="1" ht="13.5" customHeight="1">
      <c r="A57" s="99" t="s">
        <v>41</v>
      </c>
      <c r="B57" s="100" t="s">
        <v>83</v>
      </c>
      <c r="C57" s="100"/>
      <c r="D57" s="100"/>
      <c r="E57" s="100"/>
      <c r="F57" s="101">
        <v>0.0833</v>
      </c>
      <c r="G57" s="102">
        <f>F48*F57</f>
        <v>110.476625</v>
      </c>
      <c r="H57" s="46"/>
      <c r="I57" s="47"/>
      <c r="J57" s="47"/>
      <c r="K57" s="47"/>
    </row>
    <row r="58" spans="1:11" s="43" customFormat="1" ht="13.5" customHeight="1">
      <c r="A58" s="99" t="s">
        <v>44</v>
      </c>
      <c r="B58" s="100" t="s">
        <v>84</v>
      </c>
      <c r="C58" s="100"/>
      <c r="D58" s="100"/>
      <c r="E58" s="100"/>
      <c r="F58" s="103">
        <v>0.0833</v>
      </c>
      <c r="G58" s="102">
        <f>F48*F58</f>
        <v>110.476625</v>
      </c>
      <c r="H58" s="46"/>
      <c r="I58" s="47"/>
      <c r="J58" s="47"/>
      <c r="K58" s="47"/>
    </row>
    <row r="59" spans="1:11" s="43" customFormat="1" ht="13.5" customHeight="1">
      <c r="A59" s="56" t="s">
        <v>47</v>
      </c>
      <c r="B59" s="104" t="s">
        <v>85</v>
      </c>
      <c r="C59" s="104"/>
      <c r="D59" s="104"/>
      <c r="E59" s="104"/>
      <c r="F59" s="103">
        <v>0.0278</v>
      </c>
      <c r="G59" s="102">
        <f>F48*F59</f>
        <v>36.869749999999996</v>
      </c>
      <c r="H59" s="46"/>
      <c r="I59" s="47"/>
      <c r="J59" s="47"/>
      <c r="K59" s="47"/>
    </row>
    <row r="60" spans="1:11" s="43" customFormat="1" ht="13.5" customHeight="1">
      <c r="A60" s="63" t="s">
        <v>76</v>
      </c>
      <c r="B60" s="63"/>
      <c r="C60" s="63"/>
      <c r="D60" s="63"/>
      <c r="E60" s="63"/>
      <c r="F60" s="105">
        <f>F57+F58+F59</f>
        <v>0.1944</v>
      </c>
      <c r="G60" s="106">
        <f>G57+G58+G59</f>
        <v>257.823</v>
      </c>
      <c r="H60" s="46"/>
      <c r="I60" s="47"/>
      <c r="J60" s="47"/>
      <c r="K60" s="47"/>
    </row>
    <row r="61" spans="1:11" s="43" customFormat="1" ht="14.25" customHeight="1">
      <c r="A61" s="107" t="s">
        <v>86</v>
      </c>
      <c r="B61" s="107"/>
      <c r="C61" s="107"/>
      <c r="D61" s="107"/>
      <c r="E61" s="107"/>
      <c r="F61" s="107"/>
      <c r="G61" s="107"/>
      <c r="H61" s="46"/>
      <c r="I61" s="47"/>
      <c r="J61" s="47"/>
      <c r="K61" s="47"/>
    </row>
    <row r="62" spans="1:11" s="43" customFormat="1" ht="15.75" customHeight="1">
      <c r="A62" s="107"/>
      <c r="B62" s="107"/>
      <c r="C62" s="107"/>
      <c r="D62" s="107"/>
      <c r="E62" s="107"/>
      <c r="F62" s="107"/>
      <c r="G62" s="107"/>
      <c r="H62" s="46"/>
      <c r="I62" s="47"/>
      <c r="J62" s="47"/>
      <c r="K62" s="47"/>
    </row>
    <row r="63" spans="1:11" s="43" customFormat="1" ht="13.5" customHeight="1">
      <c r="A63" s="107"/>
      <c r="B63" s="107"/>
      <c r="C63" s="107"/>
      <c r="D63" s="107"/>
      <c r="E63" s="107"/>
      <c r="F63" s="107"/>
      <c r="G63" s="107"/>
      <c r="H63" s="46"/>
      <c r="I63" s="47"/>
      <c r="J63" s="47"/>
      <c r="K63" s="47"/>
    </row>
    <row r="64" spans="1:11" s="43" customFormat="1" ht="19.5" customHeight="1">
      <c r="A64" s="108" t="s">
        <v>87</v>
      </c>
      <c r="B64" s="108"/>
      <c r="C64" s="108"/>
      <c r="D64" s="108"/>
      <c r="E64" s="108"/>
      <c r="F64" s="108"/>
      <c r="G64" s="108"/>
      <c r="H64" s="46"/>
      <c r="I64" s="47"/>
      <c r="J64" s="47"/>
      <c r="K64" s="47"/>
    </row>
    <row r="65" spans="1:11" s="43" customFormat="1" ht="13.5" customHeight="1">
      <c r="A65" s="108"/>
      <c r="B65" s="108"/>
      <c r="C65" s="108"/>
      <c r="D65" s="108"/>
      <c r="E65" s="108"/>
      <c r="F65" s="108"/>
      <c r="G65" s="108"/>
      <c r="H65" s="46"/>
      <c r="I65" s="47"/>
      <c r="J65" s="47"/>
      <c r="K65" s="47"/>
    </row>
    <row r="66" spans="1:11" s="43" customFormat="1" ht="13.5" customHeight="1">
      <c r="A66" s="108"/>
      <c r="B66" s="108"/>
      <c r="C66" s="108"/>
      <c r="D66" s="108"/>
      <c r="E66" s="108"/>
      <c r="F66" s="108"/>
      <c r="G66" s="108"/>
      <c r="H66" s="46"/>
      <c r="I66" s="47"/>
      <c r="J66" s="47"/>
      <c r="K66" s="47"/>
    </row>
    <row r="67" spans="1:11" s="43" customFormat="1" ht="14.25" customHeight="1">
      <c r="A67" s="109" t="s">
        <v>88</v>
      </c>
      <c r="B67" s="109"/>
      <c r="C67" s="109"/>
      <c r="D67" s="109"/>
      <c r="E67" s="109"/>
      <c r="F67" s="109"/>
      <c r="G67" s="109"/>
      <c r="H67" s="46"/>
      <c r="I67" s="47"/>
      <c r="J67" s="47"/>
      <c r="K67" s="47"/>
    </row>
    <row r="68" spans="1:11" s="43" customFormat="1" ht="9.75" customHeight="1">
      <c r="A68" s="109"/>
      <c r="B68" s="109"/>
      <c r="C68" s="109"/>
      <c r="D68" s="109"/>
      <c r="E68" s="109"/>
      <c r="F68" s="109"/>
      <c r="G68" s="109"/>
      <c r="H68" s="46"/>
      <c r="I68" s="47"/>
      <c r="J68" s="47"/>
      <c r="K68" s="47"/>
    </row>
    <row r="69" spans="1:11" s="43" customFormat="1" ht="9.75" customHeight="1">
      <c r="A69" s="109"/>
      <c r="B69" s="109"/>
      <c r="C69" s="109"/>
      <c r="D69" s="109"/>
      <c r="E69" s="109"/>
      <c r="F69" s="109"/>
      <c r="G69" s="109"/>
      <c r="H69" s="46"/>
      <c r="I69" s="47"/>
      <c r="J69" s="47"/>
      <c r="K69" s="47"/>
    </row>
    <row r="70" spans="1:11" s="43" customFormat="1" ht="14.25" customHeight="1">
      <c r="A70" s="110" t="s">
        <v>89</v>
      </c>
      <c r="B70" s="110"/>
      <c r="C70" s="110"/>
      <c r="D70" s="110"/>
      <c r="E70" s="110"/>
      <c r="F70" s="110"/>
      <c r="G70" s="111">
        <f>F48+G60</f>
        <v>1584.0729999999999</v>
      </c>
      <c r="H70" s="46"/>
      <c r="I70" s="47"/>
      <c r="J70" s="47"/>
      <c r="K70" s="47"/>
    </row>
    <row r="71" spans="1:11" s="43" customFormat="1" ht="15.75" customHeight="1">
      <c r="A71" s="83"/>
      <c r="B71" s="75"/>
      <c r="C71" s="75"/>
      <c r="D71" s="75"/>
      <c r="E71" s="75"/>
      <c r="F71" s="75"/>
      <c r="G71" s="75"/>
      <c r="H71" s="46"/>
      <c r="I71" s="47"/>
      <c r="J71" s="47"/>
      <c r="K71" s="47"/>
    </row>
    <row r="72" spans="1:11" s="43" customFormat="1" ht="13.5" customHeight="1">
      <c r="A72" s="112" t="s">
        <v>90</v>
      </c>
      <c r="B72" s="113" t="s">
        <v>91</v>
      </c>
      <c r="C72" s="113"/>
      <c r="D72" s="113"/>
      <c r="E72" s="113"/>
      <c r="F72" s="113" t="s">
        <v>92</v>
      </c>
      <c r="G72" s="113" t="s">
        <v>74</v>
      </c>
      <c r="H72" s="46"/>
      <c r="I72" s="47"/>
      <c r="J72" s="47"/>
      <c r="K72" s="47"/>
    </row>
    <row r="73" spans="1:11" s="43" customFormat="1" ht="13.5" customHeight="1">
      <c r="A73" s="114" t="s">
        <v>41</v>
      </c>
      <c r="B73" s="115" t="s">
        <v>93</v>
      </c>
      <c r="C73" s="115"/>
      <c r="D73" s="115"/>
      <c r="E73" s="115"/>
      <c r="F73" s="116">
        <v>0.2</v>
      </c>
      <c r="G73" s="117">
        <f>G70*F73</f>
        <v>316.8146</v>
      </c>
      <c r="H73" s="46"/>
      <c r="I73" s="47"/>
      <c r="J73" s="47"/>
      <c r="K73" s="47"/>
    </row>
    <row r="74" spans="1:11" s="43" customFormat="1" ht="13.5" customHeight="1">
      <c r="A74" s="114" t="s">
        <v>44</v>
      </c>
      <c r="B74" s="115" t="s">
        <v>94</v>
      </c>
      <c r="C74" s="115"/>
      <c r="D74" s="115"/>
      <c r="E74" s="115"/>
      <c r="F74" s="116">
        <v>0.025</v>
      </c>
      <c r="G74" s="117">
        <f>G70*F74</f>
        <v>39.601825</v>
      </c>
      <c r="H74" s="46"/>
      <c r="I74" s="47"/>
      <c r="J74" s="47"/>
      <c r="K74" s="47"/>
    </row>
    <row r="75" spans="1:11" s="43" customFormat="1" ht="13.5" customHeight="1">
      <c r="A75" s="114" t="s">
        <v>47</v>
      </c>
      <c r="B75" s="115" t="s">
        <v>95</v>
      </c>
      <c r="C75" s="115"/>
      <c r="D75" s="115"/>
      <c r="E75" s="115"/>
      <c r="F75" s="116">
        <v>0.03</v>
      </c>
      <c r="G75" s="117">
        <f>G70*F75</f>
        <v>47.522189999999995</v>
      </c>
      <c r="H75" s="46"/>
      <c r="I75" s="47"/>
      <c r="J75" s="47"/>
      <c r="K75" s="47"/>
    </row>
    <row r="76" spans="1:11" s="43" customFormat="1" ht="13.5" customHeight="1">
      <c r="A76" s="114" t="s">
        <v>50</v>
      </c>
      <c r="B76" s="115" t="s">
        <v>96</v>
      </c>
      <c r="C76" s="115"/>
      <c r="D76" s="115"/>
      <c r="E76" s="115"/>
      <c r="F76" s="116">
        <v>0.015</v>
      </c>
      <c r="G76" s="117">
        <f>G70*F76</f>
        <v>23.761094999999997</v>
      </c>
      <c r="H76" s="46"/>
      <c r="I76" s="47"/>
      <c r="J76" s="47"/>
      <c r="K76" s="47"/>
    </row>
    <row r="77" spans="1:11" s="43" customFormat="1" ht="13.5" customHeight="1">
      <c r="A77" s="114" t="s">
        <v>97</v>
      </c>
      <c r="B77" s="115" t="s">
        <v>98</v>
      </c>
      <c r="C77" s="115"/>
      <c r="D77" s="115"/>
      <c r="E77" s="115"/>
      <c r="F77" s="116">
        <v>0.01</v>
      </c>
      <c r="G77" s="117">
        <f>G70*F77</f>
        <v>15.840729999999999</v>
      </c>
      <c r="H77" s="46"/>
      <c r="I77" s="47"/>
      <c r="J77" s="47"/>
      <c r="K77" s="47"/>
    </row>
    <row r="78" spans="1:11" s="43" customFormat="1" ht="13.5" customHeight="1">
      <c r="A78" s="114" t="s">
        <v>99</v>
      </c>
      <c r="B78" s="115" t="s">
        <v>100</v>
      </c>
      <c r="C78" s="115"/>
      <c r="D78" s="115"/>
      <c r="E78" s="115"/>
      <c r="F78" s="116">
        <v>0.006</v>
      </c>
      <c r="G78" s="117">
        <f>G70*F78</f>
        <v>9.504437999999999</v>
      </c>
      <c r="H78" s="46"/>
      <c r="I78" s="47"/>
      <c r="J78" s="47"/>
      <c r="K78" s="47"/>
    </row>
    <row r="79" spans="1:11" s="43" customFormat="1" ht="13.5" customHeight="1">
      <c r="A79" s="114" t="s">
        <v>101</v>
      </c>
      <c r="B79" s="78" t="s">
        <v>102</v>
      </c>
      <c r="C79" s="78"/>
      <c r="D79" s="78"/>
      <c r="E79" s="78"/>
      <c r="F79" s="116">
        <v>0.002</v>
      </c>
      <c r="G79" s="117">
        <f>G70*F79</f>
        <v>3.1681459999999997</v>
      </c>
      <c r="H79" s="46"/>
      <c r="I79" s="47"/>
      <c r="J79" s="47"/>
      <c r="K79" s="47"/>
    </row>
    <row r="80" spans="1:11" s="43" customFormat="1" ht="13.5" customHeight="1">
      <c r="A80" s="114" t="s">
        <v>103</v>
      </c>
      <c r="B80" s="78" t="s">
        <v>104</v>
      </c>
      <c r="C80" s="78"/>
      <c r="D80" s="78"/>
      <c r="E80" s="78"/>
      <c r="F80" s="116">
        <v>0.08</v>
      </c>
      <c r="G80" s="117">
        <f>G70*F80</f>
        <v>126.72583999999999</v>
      </c>
      <c r="H80" s="46"/>
      <c r="I80" s="47"/>
      <c r="J80" s="47"/>
      <c r="K80" s="47"/>
    </row>
    <row r="81" spans="1:11" s="43" customFormat="1" ht="14.25" customHeight="1">
      <c r="A81" s="112" t="s">
        <v>76</v>
      </c>
      <c r="B81" s="112"/>
      <c r="C81" s="112"/>
      <c r="D81" s="112"/>
      <c r="E81" s="112"/>
      <c r="F81" s="118">
        <v>0.368</v>
      </c>
      <c r="G81" s="119">
        <f>G70*F81</f>
        <v>582.938864</v>
      </c>
      <c r="H81" s="46"/>
      <c r="I81" s="47"/>
      <c r="J81" s="47"/>
      <c r="K81" s="47"/>
    </row>
    <row r="82" spans="1:11" s="43" customFormat="1" ht="13.5" customHeight="1">
      <c r="A82" s="55"/>
      <c r="B82" s="75"/>
      <c r="C82" s="75"/>
      <c r="D82" s="75"/>
      <c r="E82" s="75"/>
      <c r="F82" s="75"/>
      <c r="G82" s="75"/>
      <c r="H82" s="46"/>
      <c r="I82" s="47"/>
      <c r="J82" s="47"/>
      <c r="K82" s="47"/>
    </row>
    <row r="83" spans="1:11" s="43" customFormat="1" ht="14.25" customHeight="1">
      <c r="A83" s="120" t="s">
        <v>105</v>
      </c>
      <c r="B83" s="120"/>
      <c r="C83" s="120"/>
      <c r="D83" s="120"/>
      <c r="E83" s="120"/>
      <c r="F83" s="120"/>
      <c r="G83" s="120"/>
      <c r="H83" s="46"/>
      <c r="I83" s="47"/>
      <c r="J83" s="47"/>
      <c r="K83" s="47"/>
    </row>
    <row r="84" spans="1:11" s="43" customFormat="1" ht="13.5" customHeight="1">
      <c r="A84" s="120"/>
      <c r="B84" s="120"/>
      <c r="C84" s="120"/>
      <c r="D84" s="120"/>
      <c r="E84" s="120"/>
      <c r="F84" s="120"/>
      <c r="G84" s="120"/>
      <c r="H84" s="46"/>
      <c r="I84" s="47"/>
      <c r="J84" s="47"/>
      <c r="K84" s="47"/>
    </row>
    <row r="85" spans="1:11" s="43" customFormat="1" ht="14.25" customHeight="1">
      <c r="A85" s="120" t="s">
        <v>106</v>
      </c>
      <c r="B85" s="120"/>
      <c r="C85" s="120"/>
      <c r="D85" s="120"/>
      <c r="E85" s="120"/>
      <c r="F85" s="120"/>
      <c r="G85" s="120"/>
      <c r="H85" s="46"/>
      <c r="I85" s="47"/>
      <c r="J85" s="47"/>
      <c r="K85" s="47"/>
    </row>
    <row r="86" spans="1:11" s="43" customFormat="1" ht="13.5" customHeight="1">
      <c r="A86" s="120"/>
      <c r="B86" s="120"/>
      <c r="C86" s="120"/>
      <c r="D86" s="120"/>
      <c r="E86" s="120"/>
      <c r="F86" s="120"/>
      <c r="G86" s="120"/>
      <c r="H86" s="46"/>
      <c r="I86" s="47"/>
      <c r="J86" s="47"/>
      <c r="K86" s="47"/>
    </row>
    <row r="87" spans="1:64" ht="36.75" customHeight="1">
      <c r="A87" s="121" t="s">
        <v>107</v>
      </c>
      <c r="B87" s="121"/>
      <c r="C87" s="121"/>
      <c r="D87" s="121"/>
      <c r="E87" s="121"/>
      <c r="F87" s="121"/>
      <c r="G87" s="121"/>
      <c r="H87" s="18"/>
      <c r="I87" s="18"/>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11" s="43" customFormat="1" ht="18.75" customHeight="1">
      <c r="A88" s="120" t="s">
        <v>108</v>
      </c>
      <c r="B88" s="120"/>
      <c r="C88" s="120"/>
      <c r="D88" s="120"/>
      <c r="E88" s="120"/>
      <c r="F88" s="120"/>
      <c r="G88" s="120"/>
      <c r="H88" s="46"/>
      <c r="I88" s="47"/>
      <c r="J88" s="47"/>
      <c r="K88" s="47"/>
    </row>
    <row r="89" spans="1:11" s="43" customFormat="1" ht="15.75" customHeight="1">
      <c r="A89" s="70"/>
      <c r="B89" s="70"/>
      <c r="C89" s="70"/>
      <c r="D89" s="70"/>
      <c r="E89" s="70"/>
      <c r="F89" s="70"/>
      <c r="G89" s="70"/>
      <c r="H89" s="46"/>
      <c r="I89" s="47"/>
      <c r="J89" s="47"/>
      <c r="K89" s="47"/>
    </row>
    <row r="90" spans="1:11" s="43" customFormat="1" ht="15.75" customHeight="1">
      <c r="A90" s="122" t="s">
        <v>109</v>
      </c>
      <c r="B90" s="122"/>
      <c r="C90" s="122"/>
      <c r="D90" s="122"/>
      <c r="E90" s="122"/>
      <c r="F90" s="122"/>
      <c r="G90" s="122"/>
      <c r="H90" s="46"/>
      <c r="I90" s="47"/>
      <c r="J90" s="47"/>
      <c r="K90" s="47"/>
    </row>
    <row r="91" spans="1:11" s="43" customFormat="1" ht="13.5" customHeight="1">
      <c r="A91" s="55"/>
      <c r="B91" s="75"/>
      <c r="C91" s="75"/>
      <c r="D91" s="75"/>
      <c r="E91" s="75"/>
      <c r="F91" s="75"/>
      <c r="G91" s="75"/>
      <c r="H91" s="46"/>
      <c r="I91" s="47"/>
      <c r="J91" s="47"/>
      <c r="K91" s="47"/>
    </row>
    <row r="92" spans="1:11" s="43" customFormat="1" ht="14.25" customHeight="1">
      <c r="A92" s="123" t="s">
        <v>110</v>
      </c>
      <c r="B92" s="123" t="s">
        <v>111</v>
      </c>
      <c r="C92" s="123"/>
      <c r="D92" s="123"/>
      <c r="E92" s="123"/>
      <c r="F92" s="124" t="s">
        <v>74</v>
      </c>
      <c r="G92" s="124"/>
      <c r="H92" s="46"/>
      <c r="I92" s="47"/>
      <c r="J92" s="47"/>
      <c r="K92" s="47"/>
    </row>
    <row r="93" spans="1:11" s="43" customFormat="1" ht="14.25" customHeight="1">
      <c r="A93" s="125" t="s">
        <v>41</v>
      </c>
      <c r="B93" s="126" t="s">
        <v>112</v>
      </c>
      <c r="C93" s="126"/>
      <c r="D93" s="126"/>
      <c r="E93" s="126"/>
      <c r="F93" s="127"/>
      <c r="G93" s="127"/>
      <c r="H93" s="46"/>
      <c r="I93" s="47"/>
      <c r="J93" s="47"/>
      <c r="K93" s="47"/>
    </row>
    <row r="94" spans="1:11" s="43" customFormat="1" ht="25.5" customHeight="1">
      <c r="A94" s="125" t="s">
        <v>44</v>
      </c>
      <c r="B94" s="126" t="s">
        <v>113</v>
      </c>
      <c r="C94" s="126"/>
      <c r="D94" s="126"/>
      <c r="E94" s="126"/>
      <c r="F94" s="128">
        <f>22*8.42</f>
        <v>185.24</v>
      </c>
      <c r="G94" s="128"/>
      <c r="H94" s="46"/>
      <c r="I94" s="47"/>
      <c r="J94" s="47"/>
      <c r="K94" s="47"/>
    </row>
    <row r="95" spans="1:11" s="43" customFormat="1" ht="25.5" customHeight="1">
      <c r="A95" s="129" t="s">
        <v>47</v>
      </c>
      <c r="B95" s="130" t="s">
        <v>114</v>
      </c>
      <c r="C95" s="130"/>
      <c r="D95" s="130"/>
      <c r="E95" s="130"/>
      <c r="F95" s="131">
        <v>66.15</v>
      </c>
      <c r="G95" s="131"/>
      <c r="H95" s="46"/>
      <c r="I95" s="47"/>
      <c r="J95" s="47"/>
      <c r="K95" s="47"/>
    </row>
    <row r="96" spans="1:11" s="43" customFormat="1" ht="15.75" customHeight="1">
      <c r="A96" s="125" t="s">
        <v>50</v>
      </c>
      <c r="B96" s="130" t="s">
        <v>115</v>
      </c>
      <c r="C96" s="130"/>
      <c r="D96" s="130"/>
      <c r="E96" s="130"/>
      <c r="F96" s="131">
        <f>114.39</f>
        <v>114.39</v>
      </c>
      <c r="G96" s="131"/>
      <c r="H96" s="46"/>
      <c r="I96" s="47"/>
      <c r="J96" s="47"/>
      <c r="K96" s="47"/>
    </row>
    <row r="97" spans="1:11" s="43" customFormat="1" ht="27.75" customHeight="1">
      <c r="A97" s="118" t="s">
        <v>76</v>
      </c>
      <c r="B97" s="118"/>
      <c r="C97" s="118"/>
      <c r="D97" s="118"/>
      <c r="E97" s="118"/>
      <c r="F97" s="119">
        <f>SUM(F93:F96)</f>
        <v>365.78000000000003</v>
      </c>
      <c r="G97" s="119"/>
      <c r="H97" s="46"/>
      <c r="I97" s="47"/>
      <c r="J97" s="47"/>
      <c r="K97" s="47"/>
    </row>
    <row r="98" spans="1:11" s="43" customFormat="1" ht="10.5" customHeight="1">
      <c r="A98" s="66"/>
      <c r="B98" s="66"/>
      <c r="C98" s="66"/>
      <c r="D98" s="66"/>
      <c r="E98" s="66"/>
      <c r="F98" s="66"/>
      <c r="G98" s="66"/>
      <c r="H98" s="46"/>
      <c r="I98" s="47"/>
      <c r="J98" s="47"/>
      <c r="K98" s="47"/>
    </row>
    <row r="99" spans="1:11" ht="14.25" customHeight="1">
      <c r="A99" s="120" t="s">
        <v>116</v>
      </c>
      <c r="B99" s="120"/>
      <c r="C99" s="120"/>
      <c r="D99" s="120"/>
      <c r="E99" s="120"/>
      <c r="F99" s="120"/>
      <c r="G99" s="120"/>
      <c r="H99" s="46"/>
      <c r="I99" s="47"/>
      <c r="J99" s="47"/>
      <c r="K99" s="47"/>
    </row>
    <row r="100" spans="1:11" s="43" customFormat="1" ht="12" customHeight="1">
      <c r="A100" s="132"/>
      <c r="B100" s="132"/>
      <c r="C100" s="132"/>
      <c r="D100" s="132"/>
      <c r="E100" s="132"/>
      <c r="F100" s="132"/>
      <c r="G100" s="132"/>
      <c r="H100" s="46"/>
      <c r="I100" s="47"/>
      <c r="J100" s="47"/>
      <c r="K100" s="47"/>
    </row>
    <row r="101" spans="1:11" s="43" customFormat="1" ht="15.75" customHeight="1">
      <c r="A101" s="120" t="s">
        <v>117</v>
      </c>
      <c r="B101" s="120"/>
      <c r="C101" s="120"/>
      <c r="D101" s="120"/>
      <c r="E101" s="120"/>
      <c r="F101" s="120"/>
      <c r="G101" s="120"/>
      <c r="H101" s="46"/>
      <c r="I101" s="47"/>
      <c r="J101" s="47"/>
      <c r="K101" s="47"/>
    </row>
    <row r="102" spans="1:11" s="43" customFormat="1" ht="12" customHeight="1">
      <c r="A102" s="120"/>
      <c r="B102" s="120"/>
      <c r="C102" s="120"/>
      <c r="D102" s="120"/>
      <c r="E102" s="120"/>
      <c r="F102" s="120"/>
      <c r="G102" s="120"/>
      <c r="H102" s="46"/>
      <c r="I102" s="47"/>
      <c r="J102" s="47"/>
      <c r="K102" s="47"/>
    </row>
    <row r="103" spans="1:11" s="43" customFormat="1" ht="11.25" customHeight="1">
      <c r="A103" s="133"/>
      <c r="B103" s="133"/>
      <c r="C103" s="133"/>
      <c r="D103" s="133"/>
      <c r="E103" s="133"/>
      <c r="F103" s="133"/>
      <c r="G103" s="133"/>
      <c r="H103" s="46"/>
      <c r="I103" s="47"/>
      <c r="J103" s="47"/>
      <c r="K103" s="47"/>
    </row>
    <row r="104" spans="1:11" ht="27" customHeight="1">
      <c r="A104" s="108" t="s">
        <v>118</v>
      </c>
      <c r="B104" s="108"/>
      <c r="C104" s="108"/>
      <c r="D104" s="108"/>
      <c r="E104" s="108"/>
      <c r="F104" s="108"/>
      <c r="G104" s="108"/>
      <c r="H104" s="46"/>
      <c r="I104" s="47"/>
      <c r="J104" s="47"/>
      <c r="K104" s="47"/>
    </row>
    <row r="105" spans="1:11" s="43" customFormat="1" ht="13.5" customHeight="1">
      <c r="A105" s="47"/>
      <c r="B105" s="132"/>
      <c r="C105" s="132"/>
      <c r="D105" s="132"/>
      <c r="E105" s="132"/>
      <c r="F105" s="132"/>
      <c r="G105" s="132"/>
      <c r="H105" s="46"/>
      <c r="I105" s="47"/>
      <c r="J105" s="47"/>
      <c r="K105" s="47"/>
    </row>
    <row r="106" spans="1:11" ht="14.25" customHeight="1">
      <c r="A106" s="69" t="s">
        <v>119</v>
      </c>
      <c r="B106" s="69"/>
      <c r="C106" s="69"/>
      <c r="D106" s="69"/>
      <c r="E106" s="69"/>
      <c r="F106" s="69"/>
      <c r="G106" s="69"/>
      <c r="H106" s="46"/>
      <c r="I106" s="47"/>
      <c r="J106" s="47"/>
      <c r="K106" s="47"/>
    </row>
    <row r="107" spans="1:11" s="43" customFormat="1" ht="13.5" customHeight="1">
      <c r="A107" s="47"/>
      <c r="B107" s="47"/>
      <c r="C107" s="47"/>
      <c r="D107" s="47"/>
      <c r="E107" s="47"/>
      <c r="F107" s="47"/>
      <c r="G107" s="47"/>
      <c r="H107" s="46"/>
      <c r="I107" s="47"/>
      <c r="J107" s="47"/>
      <c r="K107" s="47"/>
    </row>
    <row r="108" spans="1:11" s="43" customFormat="1" ht="30.75" customHeight="1">
      <c r="A108" s="112">
        <v>2</v>
      </c>
      <c r="B108" s="134" t="s">
        <v>120</v>
      </c>
      <c r="C108" s="134"/>
      <c r="D108" s="134"/>
      <c r="E108" s="134"/>
      <c r="F108" s="112" t="s">
        <v>74</v>
      </c>
      <c r="G108" s="112"/>
      <c r="H108" s="46"/>
      <c r="I108" s="47"/>
      <c r="J108" s="47"/>
      <c r="K108" s="47"/>
    </row>
    <row r="109" spans="1:11" s="43" customFormat="1" ht="25.5" customHeight="1">
      <c r="A109" s="114" t="s">
        <v>80</v>
      </c>
      <c r="B109" s="78" t="s">
        <v>81</v>
      </c>
      <c r="C109" s="78"/>
      <c r="D109" s="78"/>
      <c r="E109" s="78"/>
      <c r="F109" s="135">
        <f>G60</f>
        <v>257.823</v>
      </c>
      <c r="G109" s="135"/>
      <c r="H109" s="46"/>
      <c r="I109" s="47"/>
      <c r="J109" s="47"/>
      <c r="K109" s="47"/>
    </row>
    <row r="110" spans="1:11" s="43" customFormat="1" ht="13.5" customHeight="1">
      <c r="A110" s="114" t="s">
        <v>90</v>
      </c>
      <c r="B110" s="78" t="s">
        <v>91</v>
      </c>
      <c r="C110" s="78"/>
      <c r="D110" s="78"/>
      <c r="E110" s="78"/>
      <c r="F110" s="135">
        <f>G81</f>
        <v>582.938864</v>
      </c>
      <c r="G110" s="135"/>
      <c r="H110" s="46"/>
      <c r="I110" s="47"/>
      <c r="J110" s="47"/>
      <c r="K110" s="47"/>
    </row>
    <row r="111" spans="1:11" s="43" customFormat="1" ht="13.5" customHeight="1">
      <c r="A111" s="114" t="s">
        <v>110</v>
      </c>
      <c r="B111" s="78" t="s">
        <v>111</v>
      </c>
      <c r="C111" s="78"/>
      <c r="D111" s="78"/>
      <c r="E111" s="78"/>
      <c r="F111" s="135">
        <f>F97</f>
        <v>365.78000000000003</v>
      </c>
      <c r="G111" s="135"/>
      <c r="H111" s="46"/>
      <c r="I111" s="47"/>
      <c r="J111" s="47"/>
      <c r="K111" s="47"/>
    </row>
    <row r="112" spans="1:11" s="43" customFormat="1" ht="14.25" customHeight="1">
      <c r="A112" s="134" t="s">
        <v>76</v>
      </c>
      <c r="B112" s="134"/>
      <c r="C112" s="134"/>
      <c r="D112" s="134"/>
      <c r="E112" s="134"/>
      <c r="F112" s="136">
        <f>F109+F110+F111</f>
        <v>1206.541864</v>
      </c>
      <c r="G112" s="136"/>
      <c r="H112" s="46"/>
      <c r="I112" s="47"/>
      <c r="J112" s="47"/>
      <c r="K112" s="47"/>
    </row>
    <row r="113" spans="1:11" s="43" customFormat="1" ht="15.75" customHeight="1">
      <c r="A113" s="75"/>
      <c r="B113" s="75"/>
      <c r="C113" s="75"/>
      <c r="D113" s="75"/>
      <c r="E113" s="75"/>
      <c r="F113" s="75"/>
      <c r="G113" s="75"/>
      <c r="H113" s="46"/>
      <c r="I113" s="47"/>
      <c r="J113" s="47"/>
      <c r="K113" s="47"/>
    </row>
    <row r="114" spans="1:11" s="43" customFormat="1" ht="15.75" customHeight="1">
      <c r="A114" s="95" t="s">
        <v>121</v>
      </c>
      <c r="B114" s="95"/>
      <c r="C114" s="95"/>
      <c r="D114" s="95"/>
      <c r="E114" s="95"/>
      <c r="F114" s="95"/>
      <c r="G114" s="95"/>
      <c r="H114" s="46"/>
      <c r="I114" s="47"/>
      <c r="J114" s="47"/>
      <c r="K114" s="47"/>
    </row>
    <row r="115" spans="1:9" s="43" customFormat="1" ht="13.5" customHeight="1">
      <c r="A115" s="47"/>
      <c r="B115" s="75"/>
      <c r="C115" s="75"/>
      <c r="D115" s="75"/>
      <c r="E115" s="75"/>
      <c r="F115" s="75"/>
      <c r="G115" s="75"/>
      <c r="H115" s="46"/>
      <c r="I115" s="47"/>
    </row>
    <row r="116" spans="1:9" s="43" customFormat="1" ht="13.5" customHeight="1">
      <c r="A116" s="98">
        <v>3</v>
      </c>
      <c r="B116" s="98" t="s">
        <v>122</v>
      </c>
      <c r="C116" s="98"/>
      <c r="D116" s="98"/>
      <c r="E116" s="98"/>
      <c r="F116" s="98" t="s">
        <v>82</v>
      </c>
      <c r="G116" s="98" t="s">
        <v>74</v>
      </c>
      <c r="H116" s="46"/>
      <c r="I116" s="47"/>
    </row>
    <row r="117" spans="1:9" s="43" customFormat="1" ht="14.25" customHeight="1">
      <c r="A117" s="99" t="s">
        <v>41</v>
      </c>
      <c r="B117" s="137" t="s">
        <v>123</v>
      </c>
      <c r="C117" s="137"/>
      <c r="D117" s="137"/>
      <c r="E117" s="137"/>
      <c r="F117" s="138">
        <v>0.0042</v>
      </c>
      <c r="G117" s="139">
        <f aca="true" t="shared" si="0" ref="G117:G121">$F$48*F117</f>
        <v>5.57025</v>
      </c>
      <c r="H117" s="46"/>
      <c r="I117" s="47"/>
    </row>
    <row r="118" spans="1:9" s="43" customFormat="1" ht="14.25" customHeight="1">
      <c r="A118" s="56" t="s">
        <v>44</v>
      </c>
      <c r="B118" s="137" t="s">
        <v>124</v>
      </c>
      <c r="C118" s="137"/>
      <c r="D118" s="137"/>
      <c r="E118" s="137"/>
      <c r="F118" s="140">
        <f>0.08*F117</f>
        <v>0.000336</v>
      </c>
      <c r="G118" s="139">
        <f t="shared" si="0"/>
        <v>0.44561999999999996</v>
      </c>
      <c r="H118" s="46"/>
      <c r="I118" s="47"/>
    </row>
    <row r="119" spans="1:9" s="43" customFormat="1" ht="15.75" customHeight="1">
      <c r="A119" s="56" t="s">
        <v>47</v>
      </c>
      <c r="B119" s="137" t="s">
        <v>125</v>
      </c>
      <c r="C119" s="137"/>
      <c r="D119" s="137"/>
      <c r="E119" s="137"/>
      <c r="F119" s="140">
        <v>0.04</v>
      </c>
      <c r="G119" s="139">
        <f t="shared" si="0"/>
        <v>53.050000000000004</v>
      </c>
      <c r="H119" s="46"/>
      <c r="I119" s="47"/>
    </row>
    <row r="120" spans="1:9" s="43" customFormat="1" ht="14.25" customHeight="1">
      <c r="A120" s="56" t="s">
        <v>50</v>
      </c>
      <c r="B120" s="137" t="s">
        <v>126</v>
      </c>
      <c r="C120" s="137"/>
      <c r="D120" s="137"/>
      <c r="E120" s="137"/>
      <c r="F120" s="140">
        <v>0.0194</v>
      </c>
      <c r="G120" s="139">
        <f t="shared" si="0"/>
        <v>25.72925</v>
      </c>
      <c r="H120" s="46"/>
      <c r="I120" s="47"/>
    </row>
    <row r="121" spans="1:9" s="43" customFormat="1" ht="24.75" customHeight="1">
      <c r="A121" s="56" t="s">
        <v>97</v>
      </c>
      <c r="B121" s="137" t="s">
        <v>127</v>
      </c>
      <c r="C121" s="137"/>
      <c r="D121" s="137"/>
      <c r="E121" s="137"/>
      <c r="F121" s="140">
        <f>F120*F81</f>
        <v>0.0071392</v>
      </c>
      <c r="G121" s="139">
        <f t="shared" si="0"/>
        <v>9.468364</v>
      </c>
      <c r="H121" s="46"/>
      <c r="I121" s="47"/>
    </row>
    <row r="122" spans="1:9" s="43" customFormat="1" ht="13.5" customHeight="1">
      <c r="A122" s="141"/>
      <c r="B122" s="123" t="s">
        <v>128</v>
      </c>
      <c r="C122" s="123"/>
      <c r="D122" s="123"/>
      <c r="E122" s="123"/>
      <c r="F122" s="142">
        <f>SUM(F117:F121)</f>
        <v>0.0710752</v>
      </c>
      <c r="G122" s="143">
        <f>SUM(G117:G121)</f>
        <v>94.263484</v>
      </c>
      <c r="H122" s="46"/>
      <c r="I122" s="47"/>
    </row>
    <row r="123" spans="1:9" s="43" customFormat="1" ht="13.5" customHeight="1">
      <c r="A123" s="144"/>
      <c r="B123" s="145"/>
      <c r="C123" s="145"/>
      <c r="D123" s="145"/>
      <c r="E123" s="145"/>
      <c r="F123" s="146"/>
      <c r="G123" s="147"/>
      <c r="H123" s="46"/>
      <c r="I123" s="47"/>
    </row>
    <row r="124" spans="1:9" s="43" customFormat="1" ht="13.5" customHeight="1">
      <c r="A124" s="120" t="s">
        <v>129</v>
      </c>
      <c r="B124" s="120"/>
      <c r="C124" s="120"/>
      <c r="D124" s="120"/>
      <c r="E124" s="120"/>
      <c r="F124" s="120"/>
      <c r="G124" s="120"/>
      <c r="H124" s="46"/>
      <c r="I124" s="47"/>
    </row>
    <row r="125" spans="1:9" s="43" customFormat="1" ht="13.5" customHeight="1">
      <c r="A125" s="120"/>
      <c r="B125" s="120"/>
      <c r="C125" s="120"/>
      <c r="D125" s="120"/>
      <c r="E125" s="120"/>
      <c r="F125" s="120"/>
      <c r="G125" s="120"/>
      <c r="H125" s="46"/>
      <c r="I125" s="47"/>
    </row>
    <row r="126" spans="1:9" s="43" customFormat="1" ht="13.5" customHeight="1">
      <c r="A126" s="120"/>
      <c r="B126" s="120"/>
      <c r="C126" s="120"/>
      <c r="D126" s="120"/>
      <c r="E126" s="120"/>
      <c r="F126" s="120"/>
      <c r="G126" s="120"/>
      <c r="H126" s="46"/>
      <c r="I126" s="47"/>
    </row>
    <row r="127" spans="1:9" s="43" customFormat="1" ht="13.5" customHeight="1">
      <c r="A127" s="120"/>
      <c r="B127" s="120"/>
      <c r="C127" s="120"/>
      <c r="D127" s="120"/>
      <c r="E127" s="120"/>
      <c r="F127" s="120"/>
      <c r="G127" s="120"/>
      <c r="H127" s="46"/>
      <c r="I127" s="47"/>
    </row>
    <row r="128" spans="1:9" s="43" customFormat="1" ht="13.5" customHeight="1">
      <c r="A128" s="144"/>
      <c r="B128" s="145"/>
      <c r="C128" s="145"/>
      <c r="D128" s="145"/>
      <c r="E128" s="145"/>
      <c r="F128" s="146"/>
      <c r="G128" s="148"/>
      <c r="H128" s="46"/>
      <c r="I128" s="47"/>
    </row>
    <row r="129" spans="1:9" s="43" customFormat="1" ht="57.75" customHeight="1">
      <c r="A129" s="149" t="s">
        <v>130</v>
      </c>
      <c r="B129" s="149"/>
      <c r="C129" s="149"/>
      <c r="D129" s="149"/>
      <c r="E129" s="149"/>
      <c r="F129" s="149"/>
      <c r="G129" s="149"/>
      <c r="H129" s="46"/>
      <c r="I129" s="47"/>
    </row>
    <row r="130" spans="1:9" s="43" customFormat="1" ht="80.25" customHeight="1">
      <c r="A130" s="150" t="s">
        <v>131</v>
      </c>
      <c r="B130" s="150"/>
      <c r="C130" s="150"/>
      <c r="D130" s="150"/>
      <c r="E130" s="150"/>
      <c r="F130" s="150"/>
      <c r="G130" s="150"/>
      <c r="H130" s="46"/>
      <c r="I130" s="47"/>
    </row>
    <row r="131" spans="1:9" s="43" customFormat="1" ht="15" customHeight="1">
      <c r="A131" s="149"/>
      <c r="B131" s="145"/>
      <c r="C131" s="145"/>
      <c r="D131" s="145"/>
      <c r="E131" s="145"/>
      <c r="F131" s="146"/>
      <c r="G131" s="148"/>
      <c r="H131" s="46"/>
      <c r="I131" s="47"/>
    </row>
    <row r="132" spans="1:11" s="43" customFormat="1" ht="15.75" customHeight="1">
      <c r="A132" s="95" t="s">
        <v>132</v>
      </c>
      <c r="B132" s="95"/>
      <c r="C132" s="95"/>
      <c r="D132" s="95"/>
      <c r="E132" s="95"/>
      <c r="F132" s="95"/>
      <c r="G132" s="95"/>
      <c r="H132" s="46"/>
      <c r="I132" s="151"/>
      <c r="J132" s="152"/>
      <c r="K132" s="47"/>
    </row>
    <row r="133" spans="1:11" s="43" customFormat="1" ht="15.75" customHeight="1">
      <c r="A133" s="153"/>
      <c r="B133" s="153"/>
      <c r="C133" s="153"/>
      <c r="D133" s="153"/>
      <c r="E133" s="153"/>
      <c r="F133" s="153"/>
      <c r="G133" s="153"/>
      <c r="H133" s="46"/>
      <c r="I133" s="47"/>
      <c r="J133" s="47"/>
      <c r="K133" s="47"/>
    </row>
    <row r="134" spans="1:11" s="43" customFormat="1" ht="24.75" customHeight="1">
      <c r="A134" s="108" t="s">
        <v>133</v>
      </c>
      <c r="B134" s="108"/>
      <c r="C134" s="108"/>
      <c r="D134" s="108"/>
      <c r="E134" s="108"/>
      <c r="F134" s="108"/>
      <c r="G134" s="108"/>
      <c r="H134" s="46"/>
      <c r="I134" s="47"/>
      <c r="J134" s="47"/>
      <c r="K134" s="47"/>
    </row>
    <row r="135" spans="1:11" s="43" customFormat="1" ht="14.25" customHeight="1">
      <c r="A135" s="153"/>
      <c r="B135" s="153"/>
      <c r="C135" s="153"/>
      <c r="D135" s="153"/>
      <c r="E135" s="153"/>
      <c r="F135" s="153"/>
      <c r="G135" s="153"/>
      <c r="H135" s="46"/>
      <c r="I135" s="47"/>
      <c r="J135" s="47"/>
      <c r="K135" s="47"/>
    </row>
    <row r="136" spans="1:11" s="43" customFormat="1" ht="13.5" customHeight="1">
      <c r="A136" s="110" t="s">
        <v>134</v>
      </c>
      <c r="B136" s="110"/>
      <c r="C136" s="110"/>
      <c r="D136" s="110"/>
      <c r="E136" s="110"/>
      <c r="F136" s="110"/>
      <c r="G136" s="154">
        <f>(F48+F112+G122)</f>
        <v>2627.055348</v>
      </c>
      <c r="H136" s="46"/>
      <c r="I136" s="47"/>
      <c r="J136" s="47"/>
      <c r="K136" s="47"/>
    </row>
    <row r="137" spans="1:11" s="43" customFormat="1" ht="14.25" customHeight="1">
      <c r="A137" s="153"/>
      <c r="B137" s="153"/>
      <c r="C137" s="153"/>
      <c r="D137" s="153"/>
      <c r="E137" s="153"/>
      <c r="F137" s="153"/>
      <c r="G137" s="155"/>
      <c r="H137" s="46"/>
      <c r="I137" s="47"/>
      <c r="J137" s="47"/>
      <c r="K137" s="47"/>
    </row>
    <row r="138" spans="1:11" s="43" customFormat="1" ht="15.75" customHeight="1">
      <c r="A138" s="122" t="s">
        <v>135</v>
      </c>
      <c r="B138" s="122"/>
      <c r="C138" s="122"/>
      <c r="D138" s="122"/>
      <c r="E138" s="122"/>
      <c r="F138" s="122"/>
      <c r="G138" s="122"/>
      <c r="H138" s="46"/>
      <c r="I138" s="47"/>
      <c r="J138" s="47"/>
      <c r="K138" s="47"/>
    </row>
    <row r="139" spans="1:11" s="43" customFormat="1" ht="15.75" customHeight="1">
      <c r="A139" s="153"/>
      <c r="B139" s="153"/>
      <c r="C139" s="153"/>
      <c r="D139" s="153"/>
      <c r="E139" s="153"/>
      <c r="F139" s="153"/>
      <c r="G139" s="153"/>
      <c r="H139" s="46"/>
      <c r="I139" s="47"/>
      <c r="J139" s="47"/>
      <c r="K139" s="47"/>
    </row>
    <row r="140" spans="1:11" s="43" customFormat="1" ht="25.5" customHeight="1">
      <c r="A140" s="98" t="s">
        <v>136</v>
      </c>
      <c r="B140" s="98" t="s">
        <v>137</v>
      </c>
      <c r="C140" s="98"/>
      <c r="D140" s="98"/>
      <c r="E140" s="98"/>
      <c r="F140" s="156" t="s">
        <v>138</v>
      </c>
      <c r="G140" s="98" t="s">
        <v>74</v>
      </c>
      <c r="H140" s="46"/>
      <c r="I140" s="47"/>
      <c r="J140" s="47"/>
      <c r="K140" s="47"/>
    </row>
    <row r="141" spans="1:11" s="43" customFormat="1" ht="13.5" customHeight="1">
      <c r="A141" s="56" t="s">
        <v>41</v>
      </c>
      <c r="B141" s="137" t="s">
        <v>139</v>
      </c>
      <c r="C141" s="137"/>
      <c r="D141" s="137"/>
      <c r="E141" s="137"/>
      <c r="F141" s="157">
        <v>0.0833</v>
      </c>
      <c r="G141" s="158">
        <f aca="true" t="shared" si="1" ref="G141:G146">$G$136*F141</f>
        <v>218.8337104884</v>
      </c>
      <c r="H141" s="46"/>
      <c r="I141" s="159"/>
      <c r="J141" s="47"/>
      <c r="K141" s="47"/>
    </row>
    <row r="142" spans="1:11" s="43" customFormat="1" ht="13.5" customHeight="1">
      <c r="A142" s="125" t="s">
        <v>44</v>
      </c>
      <c r="B142" s="160" t="s">
        <v>137</v>
      </c>
      <c r="C142" s="160"/>
      <c r="D142" s="160"/>
      <c r="E142" s="160"/>
      <c r="F142" s="103">
        <v>0.0222</v>
      </c>
      <c r="G142" s="158">
        <f t="shared" si="1"/>
        <v>58.3206287256</v>
      </c>
      <c r="H142" s="46"/>
      <c r="I142" s="161"/>
      <c r="J142" s="47"/>
      <c r="K142" s="47"/>
    </row>
    <row r="143" spans="1:11" s="43" customFormat="1" ht="13.5" customHeight="1">
      <c r="A143" s="125" t="s">
        <v>47</v>
      </c>
      <c r="B143" s="100" t="s">
        <v>140</v>
      </c>
      <c r="C143" s="100"/>
      <c r="D143" s="100"/>
      <c r="E143" s="100"/>
      <c r="F143" s="103">
        <v>0.0004</v>
      </c>
      <c r="G143" s="158">
        <f t="shared" si="1"/>
        <v>1.0508221392</v>
      </c>
      <c r="H143" s="46"/>
      <c r="I143" s="47"/>
      <c r="J143" s="47"/>
      <c r="K143" s="47"/>
    </row>
    <row r="144" spans="1:11" s="43" customFormat="1" ht="13.5" customHeight="1">
      <c r="A144" s="125" t="s">
        <v>50</v>
      </c>
      <c r="B144" s="100" t="s">
        <v>141</v>
      </c>
      <c r="C144" s="100"/>
      <c r="D144" s="100"/>
      <c r="E144" s="100"/>
      <c r="F144" s="103">
        <v>0.0002</v>
      </c>
      <c r="G144" s="158">
        <f t="shared" si="1"/>
        <v>0.5254110696</v>
      </c>
      <c r="H144" s="46"/>
      <c r="I144" s="47"/>
      <c r="J144" s="47"/>
      <c r="K144" s="47"/>
    </row>
    <row r="145" spans="1:11" s="43" customFormat="1" ht="13.5" customHeight="1">
      <c r="A145" s="125" t="s">
        <v>97</v>
      </c>
      <c r="B145" s="100" t="s">
        <v>142</v>
      </c>
      <c r="C145" s="100"/>
      <c r="D145" s="100"/>
      <c r="E145" s="100"/>
      <c r="F145" s="103">
        <v>0.0014</v>
      </c>
      <c r="G145" s="158">
        <f t="shared" si="1"/>
        <v>3.6778774872</v>
      </c>
      <c r="H145" s="46"/>
      <c r="I145" s="47"/>
      <c r="J145" s="47"/>
      <c r="K145" s="47"/>
    </row>
    <row r="146" spans="1:11" s="43" customFormat="1" ht="13.5" customHeight="1">
      <c r="A146" s="162" t="s">
        <v>99</v>
      </c>
      <c r="B146" s="100" t="s">
        <v>143</v>
      </c>
      <c r="C146" s="100"/>
      <c r="D146" s="100"/>
      <c r="E146" s="100"/>
      <c r="F146" s="163">
        <v>0.0166</v>
      </c>
      <c r="G146" s="158">
        <f t="shared" si="1"/>
        <v>43.609118776799995</v>
      </c>
      <c r="H146" s="46"/>
      <c r="I146" s="47"/>
      <c r="J146" s="47"/>
      <c r="K146" s="47"/>
    </row>
    <row r="147" spans="1:11" s="43" customFormat="1" ht="13.5" customHeight="1">
      <c r="A147" s="141"/>
      <c r="B147" s="123" t="s">
        <v>128</v>
      </c>
      <c r="C147" s="123"/>
      <c r="D147" s="123"/>
      <c r="E147" s="123"/>
      <c r="F147" s="142">
        <f>SUM(F141:F146)</f>
        <v>0.1241</v>
      </c>
      <c r="G147" s="143">
        <f>SUM(G141:G146)</f>
        <v>326.01756868679996</v>
      </c>
      <c r="H147" s="46"/>
      <c r="I147" s="47"/>
      <c r="J147" s="47"/>
      <c r="K147" s="47"/>
    </row>
    <row r="148" spans="1:11" ht="14.25" customHeight="1">
      <c r="A148" s="47"/>
      <c r="B148" s="47"/>
      <c r="C148" s="47"/>
      <c r="D148" s="47"/>
      <c r="E148" s="47"/>
      <c r="F148" s="47"/>
      <c r="G148" s="47"/>
      <c r="H148" s="46"/>
      <c r="I148" s="47"/>
      <c r="J148" s="47"/>
      <c r="K148" s="47"/>
    </row>
    <row r="149" spans="1:11" s="43" customFormat="1" ht="13.5" customHeight="1">
      <c r="A149" s="108" t="s">
        <v>144</v>
      </c>
      <c r="B149" s="108"/>
      <c r="C149" s="108"/>
      <c r="D149" s="108"/>
      <c r="E149" s="108"/>
      <c r="F149" s="108"/>
      <c r="G149" s="108"/>
      <c r="H149" s="46"/>
      <c r="I149" s="47"/>
      <c r="J149" s="47"/>
      <c r="K149" s="47"/>
    </row>
    <row r="150" spans="1:11" s="43" customFormat="1" ht="21" customHeight="1">
      <c r="A150" s="108"/>
      <c r="B150" s="108"/>
      <c r="C150" s="108"/>
      <c r="D150" s="108"/>
      <c r="E150" s="108"/>
      <c r="F150" s="108"/>
      <c r="G150" s="108"/>
      <c r="H150" s="46"/>
      <c r="I150" s="47"/>
      <c r="J150" s="47"/>
      <c r="K150" s="47"/>
    </row>
    <row r="151" spans="1:11" s="43" customFormat="1" ht="91.5" customHeight="1">
      <c r="A151" s="164" t="s">
        <v>145</v>
      </c>
      <c r="B151" s="164"/>
      <c r="C151" s="164"/>
      <c r="D151" s="164"/>
      <c r="E151" s="164"/>
      <c r="F151" s="164"/>
      <c r="G151" s="164"/>
      <c r="H151" s="46"/>
      <c r="I151" s="47"/>
      <c r="J151" s="47"/>
      <c r="K151" s="47"/>
    </row>
    <row r="152" spans="1:11" s="43" customFormat="1" ht="13.5" customHeight="1">
      <c r="A152" s="165"/>
      <c r="B152" s="120"/>
      <c r="C152" s="120"/>
      <c r="D152" s="120"/>
      <c r="E152" s="120"/>
      <c r="F152" s="120"/>
      <c r="G152" s="120"/>
      <c r="H152" s="46"/>
      <c r="I152" s="47"/>
      <c r="J152" s="47"/>
      <c r="K152" s="47"/>
    </row>
    <row r="153" spans="1:11" s="43" customFormat="1" ht="91.5" customHeight="1">
      <c r="A153" s="164" t="s">
        <v>146</v>
      </c>
      <c r="B153" s="164"/>
      <c r="C153" s="164"/>
      <c r="D153" s="164"/>
      <c r="E153" s="164"/>
      <c r="F153" s="164"/>
      <c r="G153" s="164"/>
      <c r="H153" s="46"/>
      <c r="I153" s="47"/>
      <c r="J153" s="47"/>
      <c r="K153" s="47"/>
    </row>
    <row r="154" spans="1:11" s="43" customFormat="1" ht="14.25" customHeight="1">
      <c r="A154" s="47"/>
      <c r="B154" s="47"/>
      <c r="C154" s="47"/>
      <c r="D154" s="47"/>
      <c r="E154" s="47"/>
      <c r="F154" s="47"/>
      <c r="G154" s="47"/>
      <c r="H154" s="46"/>
      <c r="I154" s="47"/>
      <c r="J154" s="47"/>
      <c r="K154" s="47"/>
    </row>
    <row r="155" spans="1:11" s="43" customFormat="1" ht="126.75" customHeight="1">
      <c r="A155" s="164" t="s">
        <v>147</v>
      </c>
      <c r="B155" s="164"/>
      <c r="C155" s="164"/>
      <c r="D155" s="164"/>
      <c r="E155" s="164"/>
      <c r="F155" s="164"/>
      <c r="G155" s="164"/>
      <c r="H155" s="46"/>
      <c r="I155" s="47"/>
      <c r="J155" s="47"/>
      <c r="K155" s="47"/>
    </row>
    <row r="156" spans="1:11" s="43" customFormat="1" ht="13.5" customHeight="1">
      <c r="A156" s="165"/>
      <c r="B156" s="47"/>
      <c r="C156" s="47"/>
      <c r="D156" s="47"/>
      <c r="E156" s="47"/>
      <c r="F156" s="47"/>
      <c r="G156" s="47"/>
      <c r="H156" s="46"/>
      <c r="I156" s="47"/>
      <c r="J156" s="47"/>
      <c r="K156" s="47"/>
    </row>
    <row r="157" spans="1:11" s="43" customFormat="1" ht="201" customHeight="1">
      <c r="A157" s="164" t="s">
        <v>148</v>
      </c>
      <c r="B157" s="164"/>
      <c r="C157" s="164"/>
      <c r="D157" s="164"/>
      <c r="E157" s="164"/>
      <c r="F157" s="164"/>
      <c r="G157" s="164"/>
      <c r="H157" s="46"/>
      <c r="I157" s="47"/>
      <c r="J157" s="47"/>
      <c r="K157" s="47"/>
    </row>
    <row r="158" spans="1:11" s="43" customFormat="1" ht="13.5" customHeight="1">
      <c r="A158" s="165"/>
      <c r="B158" s="47"/>
      <c r="C158" s="47"/>
      <c r="D158" s="47"/>
      <c r="E158" s="47"/>
      <c r="F158" s="47"/>
      <c r="G158" s="47"/>
      <c r="H158" s="46"/>
      <c r="I158" s="47"/>
      <c r="J158" s="47"/>
      <c r="K158" s="47"/>
    </row>
    <row r="159" spans="1:11" s="43" customFormat="1" ht="168" customHeight="1">
      <c r="A159" s="164" t="s">
        <v>149</v>
      </c>
      <c r="B159" s="164"/>
      <c r="C159" s="164"/>
      <c r="D159" s="164"/>
      <c r="E159" s="164"/>
      <c r="F159" s="164"/>
      <c r="G159" s="164"/>
      <c r="H159" s="46"/>
      <c r="I159" s="47"/>
      <c r="J159" s="47"/>
      <c r="K159" s="47"/>
    </row>
    <row r="160" spans="1:11" s="43" customFormat="1" ht="13.5" customHeight="1">
      <c r="A160" s="165"/>
      <c r="B160" s="47"/>
      <c r="C160" s="47"/>
      <c r="D160" s="47"/>
      <c r="E160" s="47"/>
      <c r="F160" s="47"/>
      <c r="G160" s="47"/>
      <c r="H160" s="46"/>
      <c r="I160" s="47"/>
      <c r="J160" s="47"/>
      <c r="K160" s="47"/>
    </row>
    <row r="161" spans="1:11" s="43" customFormat="1" ht="59.25" customHeight="1">
      <c r="A161" s="164" t="s">
        <v>150</v>
      </c>
      <c r="B161" s="164"/>
      <c r="C161" s="164"/>
      <c r="D161" s="164"/>
      <c r="E161" s="164"/>
      <c r="F161" s="164"/>
      <c r="G161" s="164"/>
      <c r="H161" s="46"/>
      <c r="I161" s="47"/>
      <c r="J161" s="47"/>
      <c r="K161" s="47"/>
    </row>
    <row r="162" spans="1:11" s="43" customFormat="1" ht="13.5" customHeight="1">
      <c r="A162" s="165"/>
      <c r="B162" s="47"/>
      <c r="C162" s="47"/>
      <c r="D162" s="47"/>
      <c r="E162" s="47"/>
      <c r="F162" s="47"/>
      <c r="G162" s="47"/>
      <c r="H162" s="46"/>
      <c r="I162" s="47"/>
      <c r="J162" s="47"/>
      <c r="K162" s="47"/>
    </row>
    <row r="163" spans="1:11" s="43" customFormat="1" ht="15.75" customHeight="1">
      <c r="A163" s="122" t="s">
        <v>151</v>
      </c>
      <c r="B163" s="122"/>
      <c r="C163" s="122"/>
      <c r="D163" s="122"/>
      <c r="E163" s="122"/>
      <c r="F163" s="122"/>
      <c r="G163" s="122"/>
      <c r="H163" s="46"/>
      <c r="I163" s="47"/>
      <c r="J163" s="166"/>
      <c r="K163" s="47"/>
    </row>
    <row r="164" spans="1:11" s="43" customFormat="1" ht="15.75" customHeight="1">
      <c r="A164" s="153"/>
      <c r="B164" s="153"/>
      <c r="C164" s="153"/>
      <c r="D164" s="153"/>
      <c r="E164" s="153"/>
      <c r="F164" s="153"/>
      <c r="G164" s="153"/>
      <c r="H164" s="46"/>
      <c r="I164" s="47"/>
      <c r="J164" s="47"/>
      <c r="K164" s="47"/>
    </row>
    <row r="165" spans="1:11" s="43" customFormat="1" ht="13.5" customHeight="1">
      <c r="A165" s="98" t="s">
        <v>152</v>
      </c>
      <c r="B165" s="98" t="s">
        <v>153</v>
      </c>
      <c r="C165" s="98"/>
      <c r="D165" s="98"/>
      <c r="E165" s="98"/>
      <c r="F165" s="156" t="s">
        <v>82</v>
      </c>
      <c r="G165" s="98" t="s">
        <v>74</v>
      </c>
      <c r="H165" s="46"/>
      <c r="I165" s="47"/>
      <c r="J165" s="47"/>
      <c r="K165" s="47"/>
    </row>
    <row r="166" spans="1:11" s="43" customFormat="1" ht="14.25" customHeight="1">
      <c r="A166" s="90" t="s">
        <v>41</v>
      </c>
      <c r="B166" s="100" t="s">
        <v>154</v>
      </c>
      <c r="C166" s="100"/>
      <c r="D166" s="100"/>
      <c r="E166" s="100"/>
      <c r="F166" s="101">
        <v>0</v>
      </c>
      <c r="G166" s="102">
        <f>G136*F166</f>
        <v>0</v>
      </c>
      <c r="H166" s="46"/>
      <c r="I166" s="47"/>
      <c r="J166" s="47"/>
      <c r="K166" s="47"/>
    </row>
    <row r="167" spans="1:11" s="43" customFormat="1" ht="13.5" customHeight="1">
      <c r="A167" s="63" t="s">
        <v>155</v>
      </c>
      <c r="B167" s="63"/>
      <c r="C167" s="63"/>
      <c r="D167" s="63"/>
      <c r="E167" s="63"/>
      <c r="F167" s="142">
        <v>0</v>
      </c>
      <c r="G167" s="167">
        <f>G166</f>
        <v>0</v>
      </c>
      <c r="H167" s="46"/>
      <c r="I167" s="47"/>
      <c r="J167" s="47"/>
      <c r="K167" s="47"/>
    </row>
    <row r="168" spans="1:11" s="43" customFormat="1" ht="13.5" customHeight="1">
      <c r="A168" s="107" t="s">
        <v>156</v>
      </c>
      <c r="B168" s="107"/>
      <c r="C168" s="107"/>
      <c r="D168" s="107"/>
      <c r="E168" s="107"/>
      <c r="F168" s="107"/>
      <c r="G168" s="107"/>
      <c r="H168" s="46"/>
      <c r="I168" s="47"/>
      <c r="J168" s="47"/>
      <c r="K168" s="47"/>
    </row>
    <row r="169" spans="1:11" s="43" customFormat="1" ht="15.75" customHeight="1">
      <c r="A169" s="107"/>
      <c r="B169" s="107"/>
      <c r="C169" s="107"/>
      <c r="D169" s="107"/>
      <c r="E169" s="107"/>
      <c r="F169" s="107"/>
      <c r="G169" s="107"/>
      <c r="H169" s="46"/>
      <c r="I169" s="47"/>
      <c r="J169" s="47"/>
      <c r="K169" s="47"/>
    </row>
    <row r="170" spans="1:11" s="43" customFormat="1" ht="15.75" customHeight="1">
      <c r="A170" s="168"/>
      <c r="B170" s="54"/>
      <c r="C170" s="54"/>
      <c r="D170" s="54"/>
      <c r="E170" s="54"/>
      <c r="F170" s="169"/>
      <c r="G170" s="170"/>
      <c r="H170" s="46"/>
      <c r="I170" s="47"/>
      <c r="J170" s="47"/>
      <c r="K170" s="47"/>
    </row>
    <row r="171" spans="1:11" s="43" customFormat="1" ht="13.5" customHeight="1">
      <c r="A171" s="69" t="s">
        <v>157</v>
      </c>
      <c r="B171" s="69"/>
      <c r="C171" s="69"/>
      <c r="D171" s="69"/>
      <c r="E171" s="69"/>
      <c r="F171" s="69"/>
      <c r="G171" s="69"/>
      <c r="H171" s="46"/>
      <c r="I171" s="47"/>
      <c r="J171" s="47"/>
      <c r="K171" s="47"/>
    </row>
    <row r="172" spans="1:11" s="43" customFormat="1" ht="14.25" customHeight="1">
      <c r="A172" s="171"/>
      <c r="B172" s="171"/>
      <c r="C172" s="171"/>
      <c r="D172" s="171"/>
      <c r="E172" s="171"/>
      <c r="F172" s="171"/>
      <c r="G172" s="171"/>
      <c r="H172" s="46"/>
      <c r="I172" s="47"/>
      <c r="J172" s="47"/>
      <c r="K172" s="47"/>
    </row>
    <row r="173" spans="1:11" s="43" customFormat="1" ht="14.25" customHeight="1">
      <c r="A173" s="98">
        <v>4</v>
      </c>
      <c r="B173" s="172" t="s">
        <v>158</v>
      </c>
      <c r="C173" s="172"/>
      <c r="D173" s="172"/>
      <c r="E173" s="172"/>
      <c r="F173" s="63"/>
      <c r="G173" s="98" t="s">
        <v>74</v>
      </c>
      <c r="H173" s="46"/>
      <c r="I173" s="47"/>
      <c r="J173" s="47"/>
      <c r="K173" s="47"/>
    </row>
    <row r="174" spans="1:11" s="43" customFormat="1" ht="13.5" customHeight="1">
      <c r="A174" s="90" t="s">
        <v>136</v>
      </c>
      <c r="B174" s="100" t="s">
        <v>137</v>
      </c>
      <c r="C174" s="100"/>
      <c r="D174" s="100"/>
      <c r="E174" s="100"/>
      <c r="F174" s="101">
        <f>F147</f>
        <v>0.1241</v>
      </c>
      <c r="G174" s="173">
        <f>G147</f>
        <v>326.01756868679996</v>
      </c>
      <c r="H174" s="46"/>
      <c r="I174" s="47"/>
      <c r="J174" s="47"/>
      <c r="K174" s="47"/>
    </row>
    <row r="175" spans="1:11" s="43" customFormat="1" ht="13.5" customHeight="1">
      <c r="A175" s="125" t="s">
        <v>152</v>
      </c>
      <c r="B175" s="100" t="s">
        <v>153</v>
      </c>
      <c r="C175" s="100"/>
      <c r="D175" s="100"/>
      <c r="E175" s="100"/>
      <c r="F175" s="103">
        <f>F167</f>
        <v>0</v>
      </c>
      <c r="G175" s="173">
        <f>G167</f>
        <v>0</v>
      </c>
      <c r="H175" s="46"/>
      <c r="I175" s="47"/>
      <c r="J175" s="47"/>
      <c r="K175" s="47"/>
    </row>
    <row r="176" spans="1:11" s="43" customFormat="1" ht="13.5" customHeight="1">
      <c r="A176" s="141"/>
      <c r="B176" s="123" t="s">
        <v>128</v>
      </c>
      <c r="C176" s="123"/>
      <c r="D176" s="123"/>
      <c r="E176" s="123"/>
      <c r="F176" s="142">
        <f>F174</f>
        <v>0.1241</v>
      </c>
      <c r="G176" s="143">
        <f>G174+G175</f>
        <v>326.01756868679996</v>
      </c>
      <c r="H176" s="46"/>
      <c r="I176" s="47"/>
      <c r="J176" s="47"/>
      <c r="K176" s="47"/>
    </row>
    <row r="177" spans="1:11" ht="14.25" customHeight="1">
      <c r="A177" s="47"/>
      <c r="B177" s="47"/>
      <c r="C177" s="47"/>
      <c r="D177" s="47"/>
      <c r="E177" s="47"/>
      <c r="F177" s="47"/>
      <c r="G177" s="47"/>
      <c r="H177" s="46"/>
      <c r="I177" s="47"/>
      <c r="J177" s="47"/>
      <c r="K177" s="47"/>
    </row>
    <row r="178" spans="1:11" s="43" customFormat="1" ht="15.75" customHeight="1">
      <c r="A178" s="95" t="s">
        <v>159</v>
      </c>
      <c r="B178" s="95"/>
      <c r="C178" s="95"/>
      <c r="D178" s="95"/>
      <c r="E178" s="95"/>
      <c r="F178" s="95"/>
      <c r="G178" s="95"/>
      <c r="H178" s="46"/>
      <c r="I178" s="47"/>
      <c r="J178" s="47"/>
      <c r="K178" s="47"/>
    </row>
    <row r="179" spans="1:11" ht="15.75" customHeight="1">
      <c r="A179" s="47"/>
      <c r="B179" s="47"/>
      <c r="C179" s="47"/>
      <c r="D179" s="47"/>
      <c r="E179" s="47"/>
      <c r="F179" s="47"/>
      <c r="G179" s="47"/>
      <c r="H179" s="46"/>
      <c r="I179" s="47"/>
      <c r="J179" s="47"/>
      <c r="K179" s="47"/>
    </row>
    <row r="180" spans="1:11" s="43" customFormat="1" ht="13.5" customHeight="1">
      <c r="A180" s="63">
        <v>5</v>
      </c>
      <c r="B180" s="63" t="s">
        <v>160</v>
      </c>
      <c r="C180" s="63"/>
      <c r="D180" s="63"/>
      <c r="E180" s="63"/>
      <c r="F180" s="63" t="s">
        <v>74</v>
      </c>
      <c r="G180" s="63"/>
      <c r="H180" s="46"/>
      <c r="I180" s="47"/>
      <c r="J180" s="47"/>
      <c r="K180" s="47"/>
    </row>
    <row r="181" spans="1:11" s="43" customFormat="1" ht="13.5" customHeight="1">
      <c r="A181" s="56" t="s">
        <v>41</v>
      </c>
      <c r="B181" s="137" t="s">
        <v>161</v>
      </c>
      <c r="C181" s="137"/>
      <c r="D181" s="137"/>
      <c r="E181" s="137"/>
      <c r="F181" s="158">
        <f>Fardamento!G90</f>
        <v>107.56</v>
      </c>
      <c r="G181" s="158"/>
      <c r="H181" s="46"/>
      <c r="I181" s="47"/>
      <c r="J181" s="47"/>
      <c r="K181" s="47"/>
    </row>
    <row r="182" spans="1:11" s="43" customFormat="1" ht="13.5" customHeight="1">
      <c r="A182" s="56" t="s">
        <v>44</v>
      </c>
      <c r="B182" s="137" t="s">
        <v>162</v>
      </c>
      <c r="C182" s="137"/>
      <c r="D182" s="137"/>
      <c r="E182" s="137"/>
      <c r="F182" s="135">
        <v>0</v>
      </c>
      <c r="G182" s="135"/>
      <c r="H182" s="46"/>
      <c r="I182" s="47"/>
      <c r="J182" s="47"/>
      <c r="K182" s="47"/>
    </row>
    <row r="183" spans="1:11" s="43" customFormat="1" ht="13.5" customHeight="1">
      <c r="A183" s="56" t="s">
        <v>47</v>
      </c>
      <c r="B183" s="137" t="s">
        <v>163</v>
      </c>
      <c r="C183" s="137"/>
      <c r="D183" s="137"/>
      <c r="E183" s="137"/>
      <c r="F183" s="158">
        <v>0</v>
      </c>
      <c r="G183" s="158"/>
      <c r="H183" s="46"/>
      <c r="I183" s="47"/>
      <c r="J183" s="47"/>
      <c r="K183" s="47"/>
    </row>
    <row r="184" spans="1:11" s="43" customFormat="1" ht="13.5" customHeight="1">
      <c r="A184" s="56" t="s">
        <v>50</v>
      </c>
      <c r="B184" s="137" t="s">
        <v>164</v>
      </c>
      <c r="C184" s="137"/>
      <c r="D184" s="137"/>
      <c r="E184" s="137"/>
      <c r="F184" s="174">
        <v>0</v>
      </c>
      <c r="G184" s="174"/>
      <c r="H184" s="46"/>
      <c r="I184" s="47"/>
      <c r="J184" s="47"/>
      <c r="K184" s="47"/>
    </row>
    <row r="185" spans="1:11" s="43" customFormat="1" ht="13.5" customHeight="1">
      <c r="A185" s="175"/>
      <c r="B185" s="63" t="s">
        <v>76</v>
      </c>
      <c r="C185" s="63"/>
      <c r="D185" s="63"/>
      <c r="E185" s="63"/>
      <c r="F185" s="176">
        <f>SUM(F181:F184)</f>
        <v>107.56</v>
      </c>
      <c r="G185" s="176"/>
      <c r="H185" s="46"/>
      <c r="I185" s="47"/>
      <c r="J185" s="47"/>
      <c r="K185" s="47"/>
    </row>
    <row r="186" spans="1:11" ht="14.25" customHeight="1">
      <c r="A186" s="47"/>
      <c r="B186" s="47"/>
      <c r="C186" s="47"/>
      <c r="D186" s="47"/>
      <c r="E186" s="47"/>
      <c r="F186" s="47"/>
      <c r="G186" s="47"/>
      <c r="H186" s="46"/>
      <c r="I186" s="47"/>
      <c r="J186" s="47"/>
      <c r="K186" s="47"/>
    </row>
    <row r="187" spans="1:11" s="43" customFormat="1" ht="13.5" customHeight="1">
      <c r="A187" s="120" t="s">
        <v>165</v>
      </c>
      <c r="B187" s="120"/>
      <c r="C187" s="120"/>
      <c r="D187" s="120"/>
      <c r="E187" s="120"/>
      <c r="F187" s="120"/>
      <c r="G187" s="120"/>
      <c r="H187" s="46"/>
      <c r="I187" s="47"/>
      <c r="J187" s="47"/>
      <c r="K187" s="47"/>
    </row>
    <row r="188" spans="1:11" s="43" customFormat="1" ht="14.25" customHeight="1">
      <c r="A188" s="84"/>
      <c r="B188" s="47"/>
      <c r="C188" s="47"/>
      <c r="D188" s="47"/>
      <c r="E188" s="47"/>
      <c r="F188" s="47"/>
      <c r="G188" s="47"/>
      <c r="H188" s="46"/>
      <c r="I188" s="47"/>
      <c r="J188" s="47"/>
      <c r="K188" s="47"/>
    </row>
    <row r="189" spans="1:11" s="43" customFormat="1" ht="15.75" customHeight="1">
      <c r="A189" s="177" t="s">
        <v>166</v>
      </c>
      <c r="B189" s="177"/>
      <c r="C189" s="177"/>
      <c r="D189" s="177"/>
      <c r="E189" s="177"/>
      <c r="F189" s="177"/>
      <c r="G189" s="177"/>
      <c r="H189" s="46"/>
      <c r="I189" s="47"/>
      <c r="J189" s="47"/>
      <c r="K189" s="47"/>
    </row>
    <row r="190" spans="1:11" s="43" customFormat="1" ht="15.75" customHeight="1">
      <c r="A190" s="178"/>
      <c r="B190" s="178"/>
      <c r="C190" s="178"/>
      <c r="D190" s="178"/>
      <c r="E190" s="178"/>
      <c r="F190" s="178"/>
      <c r="G190" s="178"/>
      <c r="H190" s="46"/>
      <c r="I190" s="47"/>
      <c r="J190" s="47"/>
      <c r="K190" s="47"/>
    </row>
    <row r="191" spans="1:11" s="43" customFormat="1" ht="13.5" customHeight="1">
      <c r="A191" s="110" t="s">
        <v>167</v>
      </c>
      <c r="B191" s="110"/>
      <c r="C191" s="110"/>
      <c r="D191" s="110"/>
      <c r="E191" s="110"/>
      <c r="F191" s="110"/>
      <c r="G191" s="179">
        <f>F48+F112+G122+G176+F185</f>
        <v>3060.6329166868</v>
      </c>
      <c r="H191" s="46"/>
      <c r="I191" s="47"/>
      <c r="J191" s="47"/>
      <c r="K191" s="47"/>
    </row>
    <row r="192" spans="1:11" s="43" customFormat="1" ht="14.25" customHeight="1">
      <c r="A192" s="47"/>
      <c r="B192" s="53"/>
      <c r="C192" s="53"/>
      <c r="D192" s="53"/>
      <c r="E192" s="53"/>
      <c r="F192" s="53"/>
      <c r="G192" s="180">
        <f>G191+G194</f>
        <v>3152.451904187404</v>
      </c>
      <c r="H192" s="46"/>
      <c r="I192" s="47"/>
      <c r="J192" s="47"/>
      <c r="K192" s="47"/>
    </row>
    <row r="193" spans="1:11" s="43" customFormat="1" ht="13.5" customHeight="1">
      <c r="A193" s="93">
        <v>6</v>
      </c>
      <c r="B193" s="181" t="s">
        <v>168</v>
      </c>
      <c r="C193" s="181"/>
      <c r="D193" s="181"/>
      <c r="E193" s="181"/>
      <c r="F193" s="181" t="s">
        <v>82</v>
      </c>
      <c r="G193" s="182" t="s">
        <v>74</v>
      </c>
      <c r="H193" s="46"/>
      <c r="I193" s="47"/>
      <c r="J193" s="47"/>
      <c r="K193" s="47"/>
    </row>
    <row r="194" spans="1:11" s="43" customFormat="1" ht="13.5" customHeight="1">
      <c r="A194" s="183" t="s">
        <v>41</v>
      </c>
      <c r="B194" s="184" t="s">
        <v>169</v>
      </c>
      <c r="C194" s="184"/>
      <c r="D194" s="184"/>
      <c r="E194" s="184"/>
      <c r="F194" s="185">
        <v>0.03</v>
      </c>
      <c r="G194" s="186">
        <f>G191*F194</f>
        <v>91.818987500604</v>
      </c>
      <c r="H194" s="46"/>
      <c r="I194" s="47"/>
      <c r="J194" s="47"/>
      <c r="K194" s="47"/>
    </row>
    <row r="195" spans="1:11" s="43" customFormat="1" ht="13.5" customHeight="1">
      <c r="A195" s="187" t="s">
        <v>44</v>
      </c>
      <c r="B195" s="78" t="s">
        <v>170</v>
      </c>
      <c r="C195" s="78"/>
      <c r="D195" s="78"/>
      <c r="E195" s="78"/>
      <c r="F195" s="188">
        <v>0.08599</v>
      </c>
      <c r="G195" s="189">
        <f>(G191+G194)*F195</f>
        <v>271.0793392410749</v>
      </c>
      <c r="H195" s="190"/>
      <c r="I195" s="47"/>
      <c r="J195" s="47"/>
      <c r="K195" s="47"/>
    </row>
    <row r="196" spans="1:11" s="43" customFormat="1" ht="13.5" customHeight="1">
      <c r="A196" s="187" t="s">
        <v>47</v>
      </c>
      <c r="B196" s="78" t="s">
        <v>171</v>
      </c>
      <c r="C196" s="78"/>
      <c r="D196" s="78"/>
      <c r="E196" s="78"/>
      <c r="F196" s="188"/>
      <c r="G196" s="189"/>
      <c r="H196" s="46"/>
      <c r="I196" s="46"/>
      <c r="J196" s="47"/>
      <c r="K196" s="47"/>
    </row>
    <row r="197" spans="1:11" s="43" customFormat="1" ht="13.5" customHeight="1">
      <c r="A197" s="187"/>
      <c r="B197" s="78" t="s">
        <v>172</v>
      </c>
      <c r="C197" s="78"/>
      <c r="D197" s="78"/>
      <c r="E197" s="78"/>
      <c r="F197" s="188">
        <v>0.076</v>
      </c>
      <c r="G197" s="189">
        <f aca="true" t="shared" si="2" ref="G197:G199">SUM($G$191,$G$194,$G$195)/0.8575*F197</f>
        <v>303.42667580240743</v>
      </c>
      <c r="H197" s="46"/>
      <c r="I197" s="47"/>
      <c r="J197" s="47"/>
      <c r="K197" s="47"/>
    </row>
    <row r="198" spans="1:11" s="43" customFormat="1" ht="13.5" customHeight="1">
      <c r="A198" s="187"/>
      <c r="B198" s="78" t="s">
        <v>173</v>
      </c>
      <c r="C198" s="78"/>
      <c r="D198" s="78"/>
      <c r="E198" s="78"/>
      <c r="F198" s="188">
        <v>0.0165</v>
      </c>
      <c r="G198" s="189">
        <f t="shared" si="2"/>
        <v>65.87552829920688</v>
      </c>
      <c r="H198" s="46"/>
      <c r="I198" s="47"/>
      <c r="J198" s="47"/>
      <c r="K198" s="47"/>
    </row>
    <row r="199" spans="1:11" s="43" customFormat="1" ht="13.5" customHeight="1">
      <c r="A199" s="187"/>
      <c r="B199" s="78" t="s">
        <v>174</v>
      </c>
      <c r="C199" s="78"/>
      <c r="D199" s="78"/>
      <c r="E199" s="78"/>
      <c r="F199" s="188">
        <v>0.05</v>
      </c>
      <c r="G199" s="189">
        <f t="shared" si="2"/>
        <v>199.62281302789964</v>
      </c>
      <c r="H199" s="46"/>
      <c r="I199" s="47"/>
      <c r="J199" s="47"/>
      <c r="K199" s="47"/>
    </row>
    <row r="200" spans="1:11" s="43" customFormat="1" ht="13.5" customHeight="1">
      <c r="A200" s="191"/>
      <c r="B200" s="192" t="s">
        <v>76</v>
      </c>
      <c r="C200" s="192"/>
      <c r="D200" s="192"/>
      <c r="E200" s="192"/>
      <c r="F200" s="193">
        <f>SUM(F194:F199)</f>
        <v>0.25849</v>
      </c>
      <c r="G200" s="94">
        <f>SUM(G194:G199)</f>
        <v>931.8233438711928</v>
      </c>
      <c r="H200" s="46"/>
      <c r="I200" s="47"/>
      <c r="J200" s="47"/>
      <c r="K200" s="47"/>
    </row>
    <row r="201" spans="1:11" ht="14.25" customHeight="1">
      <c r="A201" s="47"/>
      <c r="B201" s="47"/>
      <c r="C201" s="47"/>
      <c r="D201" s="47"/>
      <c r="E201" s="47"/>
      <c r="F201" s="47"/>
      <c r="G201" s="47"/>
      <c r="H201" s="46"/>
      <c r="I201" s="47"/>
      <c r="J201" s="47"/>
      <c r="K201" s="47"/>
    </row>
    <row r="202" spans="1:11" s="43" customFormat="1" ht="15.75" customHeight="1">
      <c r="A202" s="73" t="s">
        <v>175</v>
      </c>
      <c r="B202" s="73"/>
      <c r="C202" s="73"/>
      <c r="D202" s="73"/>
      <c r="E202" s="73"/>
      <c r="F202" s="73"/>
      <c r="G202" s="73"/>
      <c r="H202" s="46"/>
      <c r="I202" s="47"/>
      <c r="J202" s="47"/>
      <c r="K202" s="47"/>
    </row>
    <row r="203" spans="1:11" s="43" customFormat="1" ht="15.75" customHeight="1">
      <c r="A203" s="73" t="s">
        <v>176</v>
      </c>
      <c r="B203" s="73"/>
      <c r="C203" s="73"/>
      <c r="D203" s="73"/>
      <c r="E203" s="73"/>
      <c r="F203" s="73"/>
      <c r="G203" s="73"/>
      <c r="H203" s="46"/>
      <c r="I203" s="47"/>
      <c r="J203" s="47"/>
      <c r="K203" s="47"/>
    </row>
    <row r="204" spans="1:11" s="43" customFormat="1" ht="15.75" customHeight="1">
      <c r="A204" s="178" t="s">
        <v>177</v>
      </c>
      <c r="B204" s="178"/>
      <c r="C204" s="178"/>
      <c r="D204" s="178"/>
      <c r="E204" s="178"/>
      <c r="F204" s="178"/>
      <c r="G204" s="178"/>
      <c r="H204" s="46"/>
      <c r="I204" s="47"/>
      <c r="J204" s="47"/>
      <c r="K204" s="47"/>
    </row>
    <row r="205" spans="1:11" s="43" customFormat="1" ht="15.75" customHeight="1">
      <c r="A205" s="178" t="s">
        <v>178</v>
      </c>
      <c r="B205" s="178"/>
      <c r="C205" s="178"/>
      <c r="D205" s="178"/>
      <c r="E205" s="178"/>
      <c r="F205" s="178"/>
      <c r="G205" s="178"/>
      <c r="H205" s="46"/>
      <c r="I205" s="47"/>
      <c r="J205" s="47"/>
      <c r="K205" s="47"/>
    </row>
    <row r="206" spans="1:11" s="43" customFormat="1" ht="48.75" customHeight="1">
      <c r="A206" s="194" t="s">
        <v>179</v>
      </c>
      <c r="B206" s="194"/>
      <c r="C206" s="194"/>
      <c r="D206" s="194"/>
      <c r="E206" s="194"/>
      <c r="F206" s="194"/>
      <c r="G206" s="194"/>
      <c r="H206" s="46"/>
      <c r="I206" s="47"/>
      <c r="J206" s="47"/>
      <c r="K206" s="47"/>
    </row>
    <row r="207" spans="1:11" s="43" customFormat="1" ht="56.25" customHeight="1">
      <c r="A207" s="195" t="s">
        <v>180</v>
      </c>
      <c r="B207" s="195"/>
      <c r="C207" s="195"/>
      <c r="D207" s="195"/>
      <c r="E207" s="195"/>
      <c r="F207" s="195"/>
      <c r="G207" s="195"/>
      <c r="H207" s="46"/>
      <c r="I207" s="47"/>
      <c r="J207" s="47"/>
      <c r="K207" s="47"/>
    </row>
    <row r="208" spans="1:11" s="43" customFormat="1" ht="15.75" customHeight="1">
      <c r="A208" s="178"/>
      <c r="B208" s="53"/>
      <c r="C208" s="53"/>
      <c r="D208" s="53"/>
      <c r="E208" s="53"/>
      <c r="F208" s="53"/>
      <c r="G208" s="53"/>
      <c r="H208" s="46"/>
      <c r="I208" s="47"/>
      <c r="J208" s="47"/>
      <c r="K208" s="47"/>
    </row>
    <row r="209" spans="1:11" s="43" customFormat="1" ht="15.75" customHeight="1">
      <c r="A209" s="178"/>
      <c r="B209" s="53"/>
      <c r="C209" s="53"/>
      <c r="D209" s="53"/>
      <c r="E209" s="53"/>
      <c r="F209" s="53"/>
      <c r="G209" s="53"/>
      <c r="H209" s="46"/>
      <c r="I209" s="47"/>
      <c r="J209" s="47"/>
      <c r="K209" s="47"/>
    </row>
    <row r="210" spans="1:11" s="43" customFormat="1" ht="15.75" customHeight="1">
      <c r="A210" s="178"/>
      <c r="B210" s="53"/>
      <c r="C210" s="53"/>
      <c r="D210" s="53"/>
      <c r="E210" s="53"/>
      <c r="F210" s="53"/>
      <c r="G210" s="53"/>
      <c r="H210" s="46"/>
      <c r="I210" s="47"/>
      <c r="J210" s="47"/>
      <c r="K210" s="47"/>
    </row>
    <row r="211" spans="1:11" s="43" customFormat="1" ht="15.75" customHeight="1">
      <c r="A211" s="178"/>
      <c r="B211" s="53"/>
      <c r="C211" s="53"/>
      <c r="D211" s="53"/>
      <c r="E211" s="53"/>
      <c r="F211" s="53"/>
      <c r="G211" s="53"/>
      <c r="H211" s="46"/>
      <c r="I211" s="47"/>
      <c r="J211" s="47"/>
      <c r="K211" s="47"/>
    </row>
    <row r="212" spans="1:11" s="43" customFormat="1" ht="13.5" customHeight="1">
      <c r="A212" s="69" t="s">
        <v>181</v>
      </c>
      <c r="B212" s="69"/>
      <c r="C212" s="69"/>
      <c r="D212" s="69"/>
      <c r="E212" s="69"/>
      <c r="F212" s="69"/>
      <c r="G212" s="69"/>
      <c r="H212" s="46"/>
      <c r="I212" s="47"/>
      <c r="J212" s="47"/>
      <c r="K212" s="47"/>
    </row>
    <row r="213" spans="1:11" s="43" customFormat="1" ht="14.25" customHeight="1">
      <c r="A213" s="75"/>
      <c r="B213" s="75"/>
      <c r="C213" s="75"/>
      <c r="D213" s="75"/>
      <c r="E213" s="75"/>
      <c r="F213" s="75"/>
      <c r="G213" s="75"/>
      <c r="H213" s="46"/>
      <c r="I213" s="47"/>
      <c r="J213" s="47"/>
      <c r="K213" s="47"/>
    </row>
    <row r="214" spans="1:11" s="43" customFormat="1" ht="24.75" customHeight="1">
      <c r="A214" s="196"/>
      <c r="B214" s="134" t="s">
        <v>182</v>
      </c>
      <c r="C214" s="134"/>
      <c r="D214" s="134"/>
      <c r="E214" s="134"/>
      <c r="F214" s="134" t="s">
        <v>183</v>
      </c>
      <c r="G214" s="134"/>
      <c r="H214" s="46"/>
      <c r="I214" s="47"/>
      <c r="J214" s="47"/>
      <c r="K214" s="47"/>
    </row>
    <row r="215" spans="1:11" s="43" customFormat="1" ht="18.75" customHeight="1">
      <c r="A215" s="77" t="s">
        <v>41</v>
      </c>
      <c r="B215" s="78" t="s">
        <v>184</v>
      </c>
      <c r="C215" s="78"/>
      <c r="D215" s="78"/>
      <c r="E215" s="78"/>
      <c r="F215" s="81">
        <f>F48</f>
        <v>1326.25</v>
      </c>
      <c r="G215" s="81"/>
      <c r="H215" s="46"/>
      <c r="I215" s="47"/>
      <c r="J215" s="47"/>
      <c r="K215" s="47"/>
    </row>
    <row r="216" spans="1:11" s="43" customFormat="1" ht="15.75" customHeight="1">
      <c r="A216" s="77" t="s">
        <v>44</v>
      </c>
      <c r="B216" s="78" t="s">
        <v>185</v>
      </c>
      <c r="C216" s="78"/>
      <c r="D216" s="78"/>
      <c r="E216" s="78"/>
      <c r="F216" s="81">
        <f>F112</f>
        <v>1206.541864</v>
      </c>
      <c r="G216" s="81"/>
      <c r="H216" s="46"/>
      <c r="I216" s="47"/>
      <c r="J216" s="47"/>
      <c r="K216" s="47"/>
    </row>
    <row r="217" spans="1:11" s="43" customFormat="1" ht="13.5" customHeight="1">
      <c r="A217" s="77" t="s">
        <v>47</v>
      </c>
      <c r="B217" s="78" t="s">
        <v>186</v>
      </c>
      <c r="C217" s="78"/>
      <c r="D217" s="78"/>
      <c r="E217" s="78"/>
      <c r="F217" s="81">
        <f>G122</f>
        <v>94.263484</v>
      </c>
      <c r="G217" s="81"/>
      <c r="H217" s="46"/>
      <c r="I217" s="47"/>
      <c r="J217" s="47"/>
      <c r="K217" s="47"/>
    </row>
    <row r="218" spans="1:11" s="43" customFormat="1" ht="24" customHeight="1">
      <c r="A218" s="77" t="s">
        <v>50</v>
      </c>
      <c r="B218" s="78" t="s">
        <v>187</v>
      </c>
      <c r="C218" s="78"/>
      <c r="D218" s="78"/>
      <c r="E218" s="78"/>
      <c r="F218" s="81">
        <f>G176</f>
        <v>326.01756868679996</v>
      </c>
      <c r="G218" s="81"/>
      <c r="H218" s="46"/>
      <c r="I218" s="47"/>
      <c r="J218" s="47"/>
      <c r="K218" s="47"/>
    </row>
    <row r="219" spans="1:11" s="43" customFormat="1" ht="13.5" customHeight="1">
      <c r="A219" s="77" t="s">
        <v>97</v>
      </c>
      <c r="B219" s="78" t="s">
        <v>188</v>
      </c>
      <c r="C219" s="78"/>
      <c r="D219" s="78"/>
      <c r="E219" s="78"/>
      <c r="F219" s="81">
        <f>F185</f>
        <v>107.56</v>
      </c>
      <c r="G219" s="81"/>
      <c r="H219" s="46"/>
      <c r="I219" s="47"/>
      <c r="J219" s="47"/>
      <c r="K219" s="47"/>
    </row>
    <row r="220" spans="1:11" s="43" customFormat="1" ht="13.5" customHeight="1">
      <c r="A220" s="197" t="s">
        <v>189</v>
      </c>
      <c r="B220" s="197"/>
      <c r="C220" s="197"/>
      <c r="D220" s="197"/>
      <c r="E220" s="197"/>
      <c r="F220" s="154">
        <f>F215+F216+F217+F218+F219</f>
        <v>3060.6329166868</v>
      </c>
      <c r="G220" s="154"/>
      <c r="H220" s="46"/>
      <c r="I220" s="47"/>
      <c r="J220" s="47"/>
      <c r="K220" s="47"/>
    </row>
    <row r="221" spans="1:11" s="43" customFormat="1" ht="13.5" customHeight="1">
      <c r="A221" s="77" t="s">
        <v>99</v>
      </c>
      <c r="B221" s="78" t="s">
        <v>190</v>
      </c>
      <c r="C221" s="78"/>
      <c r="D221" s="78"/>
      <c r="E221" s="78"/>
      <c r="F221" s="81">
        <f>G200</f>
        <v>931.8233438711928</v>
      </c>
      <c r="G221" s="81"/>
      <c r="H221" s="46"/>
      <c r="I221" s="47"/>
      <c r="J221" s="47"/>
      <c r="K221" s="47"/>
    </row>
    <row r="222" spans="1:11" s="43" customFormat="1" ht="13.5" customHeight="1">
      <c r="A222" s="64" t="s">
        <v>191</v>
      </c>
      <c r="B222" s="64"/>
      <c r="C222" s="64"/>
      <c r="D222" s="64"/>
      <c r="E222" s="64"/>
      <c r="F222" s="198">
        <f>F220+F221</f>
        <v>3992.4562605579927</v>
      </c>
      <c r="G222" s="198"/>
      <c r="H222" s="199"/>
      <c r="I222" s="47"/>
      <c r="J222" s="47"/>
      <c r="K222" s="47"/>
    </row>
    <row r="223" spans="1:11" s="43" customFormat="1" ht="14.25" customHeight="1">
      <c r="A223" s="200"/>
      <c r="B223" s="200"/>
      <c r="C223" s="200"/>
      <c r="D223" s="200"/>
      <c r="E223" s="200"/>
      <c r="F223" s="200"/>
      <c r="G223" s="200"/>
      <c r="H223" s="46"/>
      <c r="I223" s="47"/>
      <c r="J223" s="47"/>
      <c r="K223" s="47"/>
    </row>
    <row r="224" spans="1:11" s="43" customFormat="1" ht="13.5" customHeight="1">
      <c r="A224" s="69" t="s">
        <v>192</v>
      </c>
      <c r="B224" s="69"/>
      <c r="C224" s="69"/>
      <c r="D224" s="69"/>
      <c r="E224" s="69"/>
      <c r="F224" s="69"/>
      <c r="G224" s="69"/>
      <c r="H224" s="46"/>
      <c r="I224" s="47"/>
      <c r="J224" s="47"/>
      <c r="K224" s="47"/>
    </row>
    <row r="225" spans="1:11" ht="14.25" customHeight="1">
      <c r="A225" s="47"/>
      <c r="B225" s="47"/>
      <c r="C225" s="47"/>
      <c r="D225" s="47"/>
      <c r="E225" s="47"/>
      <c r="F225" s="47"/>
      <c r="G225" s="47"/>
      <c r="H225" s="46"/>
      <c r="I225" s="47"/>
      <c r="J225" s="47"/>
      <c r="K225" s="47"/>
    </row>
    <row r="226" spans="1:11" s="43" customFormat="1" ht="45" customHeight="1">
      <c r="A226" s="63" t="s">
        <v>193</v>
      </c>
      <c r="B226" s="63"/>
      <c r="C226" s="63" t="s">
        <v>194</v>
      </c>
      <c r="D226" s="63" t="s">
        <v>195</v>
      </c>
      <c r="E226" s="63" t="s">
        <v>196</v>
      </c>
      <c r="F226" s="63" t="s">
        <v>197</v>
      </c>
      <c r="G226" s="63" t="s">
        <v>198</v>
      </c>
      <c r="H226" s="46"/>
      <c r="I226" s="47"/>
      <c r="J226" s="47"/>
      <c r="K226" s="47"/>
    </row>
    <row r="227" spans="1:11" s="43" customFormat="1" ht="24.75" customHeight="1">
      <c r="A227" s="56" t="s">
        <v>199</v>
      </c>
      <c r="B227" s="201">
        <f>F35</f>
        <v>0</v>
      </c>
      <c r="C227" s="202">
        <f>F222</f>
        <v>3992.4562605579927</v>
      </c>
      <c r="D227" s="56">
        <v>1</v>
      </c>
      <c r="E227" s="202">
        <f>C227*D227</f>
        <v>3992.4562605579927</v>
      </c>
      <c r="F227" s="203">
        <v>1</v>
      </c>
      <c r="G227" s="158">
        <f>E227*F227</f>
        <v>3992.4562605579927</v>
      </c>
      <c r="H227" s="46"/>
      <c r="I227" s="47"/>
      <c r="J227" s="47"/>
      <c r="K227" s="47"/>
    </row>
    <row r="228" spans="1:11" s="43" customFormat="1" ht="13.5" customHeight="1">
      <c r="A228" s="63" t="s">
        <v>200</v>
      </c>
      <c r="B228" s="63"/>
      <c r="C228" s="63"/>
      <c r="D228" s="63"/>
      <c r="E228" s="63"/>
      <c r="F228" s="63"/>
      <c r="G228" s="204">
        <f>G227</f>
        <v>3992.4562605579927</v>
      </c>
      <c r="H228" s="46"/>
      <c r="I228" s="47"/>
      <c r="J228" s="47"/>
      <c r="K228" s="47"/>
    </row>
    <row r="229" spans="1:11" ht="14.25" customHeight="1">
      <c r="A229" s="47"/>
      <c r="B229" s="47"/>
      <c r="C229" s="47"/>
      <c r="D229" s="47"/>
      <c r="E229" s="47"/>
      <c r="F229" s="47"/>
      <c r="G229" s="47"/>
      <c r="H229" s="46"/>
      <c r="I229" s="47"/>
      <c r="J229" s="47"/>
      <c r="K229" s="47"/>
    </row>
    <row r="230" spans="1:11" s="43" customFormat="1" ht="15.75" customHeight="1">
      <c r="A230" s="95" t="s">
        <v>201</v>
      </c>
      <c r="B230" s="95"/>
      <c r="C230" s="95"/>
      <c r="D230" s="95"/>
      <c r="E230" s="95"/>
      <c r="F230" s="95"/>
      <c r="G230" s="95"/>
      <c r="H230" s="46"/>
      <c r="I230" s="47"/>
      <c r="J230" s="47"/>
      <c r="K230" s="47"/>
    </row>
    <row r="231" spans="1:11" ht="15.75" customHeight="1">
      <c r="A231" s="47"/>
      <c r="B231" s="47"/>
      <c r="C231" s="47"/>
      <c r="D231" s="47"/>
      <c r="E231" s="47"/>
      <c r="F231" s="47"/>
      <c r="G231" s="47"/>
      <c r="H231" s="46"/>
      <c r="I231" s="47"/>
      <c r="J231" s="47"/>
      <c r="K231" s="47"/>
    </row>
    <row r="232" spans="1:11" s="43" customFormat="1" ht="13.5" customHeight="1">
      <c r="A232" s="175"/>
      <c r="B232" s="63" t="s">
        <v>202</v>
      </c>
      <c r="C232" s="63"/>
      <c r="D232" s="63"/>
      <c r="E232" s="63"/>
      <c r="F232" s="63"/>
      <c r="G232" s="63"/>
      <c r="H232" s="46"/>
      <c r="I232" s="47"/>
      <c r="J232" s="47"/>
      <c r="K232" s="47"/>
    </row>
    <row r="233" spans="1:11" s="43" customFormat="1" ht="13.5" customHeight="1">
      <c r="A233" s="175"/>
      <c r="B233" s="205" t="s">
        <v>203</v>
      </c>
      <c r="C233" s="205"/>
      <c r="D233" s="205"/>
      <c r="E233" s="205"/>
      <c r="F233" s="63" t="s">
        <v>204</v>
      </c>
      <c r="G233" s="63"/>
      <c r="H233" s="46"/>
      <c r="I233" s="47"/>
      <c r="J233" s="47"/>
      <c r="K233" s="47"/>
    </row>
    <row r="234" spans="1:11" s="43" customFormat="1" ht="14.25" customHeight="1">
      <c r="A234" s="99" t="s">
        <v>41</v>
      </c>
      <c r="B234" s="206" t="s">
        <v>205</v>
      </c>
      <c r="C234" s="206"/>
      <c r="D234" s="206"/>
      <c r="E234" s="206"/>
      <c r="F234" s="207">
        <f>E227</f>
        <v>3992.4562605579927</v>
      </c>
      <c r="G234" s="207"/>
      <c r="H234" s="46"/>
      <c r="I234" s="47"/>
      <c r="J234" s="47"/>
      <c r="K234" s="47"/>
    </row>
    <row r="235" spans="1:11" s="43" customFormat="1" ht="15.75" customHeight="1">
      <c r="A235" s="56" t="s">
        <v>44</v>
      </c>
      <c r="B235" s="206" t="s">
        <v>206</v>
      </c>
      <c r="C235" s="206"/>
      <c r="D235" s="206"/>
      <c r="E235" s="206"/>
      <c r="F235" s="207">
        <f>G228</f>
        <v>3992.4562605579927</v>
      </c>
      <c r="G235" s="207"/>
      <c r="H235" s="46"/>
      <c r="I235" s="47"/>
      <c r="J235" s="47"/>
      <c r="K235" s="47"/>
    </row>
    <row r="236" spans="1:11" s="43" customFormat="1" ht="43.5" customHeight="1">
      <c r="A236" s="56" t="s">
        <v>47</v>
      </c>
      <c r="B236" s="78" t="s">
        <v>207</v>
      </c>
      <c r="C236" s="78"/>
      <c r="D236" s="78"/>
      <c r="E236" s="78"/>
      <c r="F236" s="208">
        <f>F235*12</f>
        <v>47909.475126695914</v>
      </c>
      <c r="G236" s="208"/>
      <c r="H236" s="46"/>
      <c r="I236" s="47"/>
      <c r="J236" s="47"/>
      <c r="K236" s="47"/>
    </row>
    <row r="237" spans="1:11" ht="14.25" customHeight="1">
      <c r="A237" s="47"/>
      <c r="B237" s="47"/>
      <c r="C237" s="47"/>
      <c r="D237" s="47"/>
      <c r="E237" s="47"/>
      <c r="F237" s="47"/>
      <c r="G237" s="47"/>
      <c r="H237" s="46"/>
      <c r="I237" s="47"/>
      <c r="J237" s="47"/>
      <c r="K237" s="47"/>
    </row>
    <row r="238" spans="1:11" s="43" customFormat="1" ht="15.75" customHeight="1">
      <c r="A238" s="209" t="s">
        <v>208</v>
      </c>
      <c r="B238" s="209"/>
      <c r="C238" s="209"/>
      <c r="D238" s="209"/>
      <c r="E238" s="209"/>
      <c r="F238" s="209"/>
      <c r="G238" s="209"/>
      <c r="H238" s="46"/>
      <c r="I238" s="47"/>
      <c r="J238" s="47"/>
      <c r="K238" s="47"/>
    </row>
    <row r="239" spans="8:11" ht="15.75" customHeight="1">
      <c r="H239" s="46"/>
      <c r="I239" s="47"/>
      <c r="J239" s="47"/>
      <c r="K239" s="47"/>
    </row>
    <row r="241" spans="1:7" ht="90.75" customHeight="1">
      <c r="A241" s="210" t="s">
        <v>209</v>
      </c>
      <c r="B241" s="210"/>
      <c r="C241" s="210"/>
      <c r="D241" s="210"/>
      <c r="E241" s="210"/>
      <c r="F241" s="210"/>
      <c r="G241" s="210"/>
    </row>
  </sheetData>
  <sheetProtection selectLockedCells="1" selectUnlockedCells="1"/>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B185:E185"/>
    <mergeCell ref="F185:G185"/>
    <mergeCell ref="A187:G187"/>
    <mergeCell ref="A189:G189"/>
    <mergeCell ref="A191:F191"/>
    <mergeCell ref="B193:E193"/>
    <mergeCell ref="B194:E194"/>
    <mergeCell ref="B195:E195"/>
    <mergeCell ref="B196:E196"/>
    <mergeCell ref="B197:E197"/>
    <mergeCell ref="B198:E198"/>
    <mergeCell ref="B199:E199"/>
    <mergeCell ref="B200:E200"/>
    <mergeCell ref="A202:G202"/>
    <mergeCell ref="A203:G203"/>
    <mergeCell ref="A206:G206"/>
    <mergeCell ref="A207:G207"/>
    <mergeCell ref="A212:G212"/>
    <mergeCell ref="B214:E214"/>
    <mergeCell ref="F214:G214"/>
    <mergeCell ref="B215:E215"/>
    <mergeCell ref="F215:G215"/>
    <mergeCell ref="B216:E216"/>
    <mergeCell ref="F216:G216"/>
    <mergeCell ref="B217:E217"/>
    <mergeCell ref="F217:G217"/>
    <mergeCell ref="B218:E218"/>
    <mergeCell ref="F218:G218"/>
    <mergeCell ref="B219:E219"/>
    <mergeCell ref="F219:G219"/>
    <mergeCell ref="A220:E220"/>
    <mergeCell ref="F220:G220"/>
    <mergeCell ref="B221:E221"/>
    <mergeCell ref="F221:G221"/>
    <mergeCell ref="A222:E222"/>
    <mergeCell ref="F222:G222"/>
    <mergeCell ref="A224:G224"/>
    <mergeCell ref="A226:B226"/>
    <mergeCell ref="A228:F228"/>
    <mergeCell ref="A230:G230"/>
    <mergeCell ref="B232:G232"/>
    <mergeCell ref="B233:E233"/>
    <mergeCell ref="F233:G233"/>
    <mergeCell ref="B234:E234"/>
    <mergeCell ref="F234:G234"/>
    <mergeCell ref="B235:E235"/>
    <mergeCell ref="F235:G235"/>
    <mergeCell ref="B236:E236"/>
    <mergeCell ref="F236:G236"/>
    <mergeCell ref="A238:G238"/>
    <mergeCell ref="A241:G241"/>
  </mergeCells>
  <printOptions/>
  <pageMargins left="0.7875" right="0.7875" top="1.0527777777777778" bottom="1.0527777777777778" header="0.7875" footer="0.7875"/>
  <pageSetup horizontalDpi="300" verticalDpi="300" orientation="portrait" paperSize="9" scale="77"/>
  <headerFooter alignWithMargins="0">
    <oddHeader>&amp;C&amp;"Times New Roman,Normal"&amp;12&amp;A</oddHeader>
    <oddFooter>&amp;C&amp;"Times New Roman,Normal"&amp;12Página &amp;P</oddFooter>
  </headerFooter>
</worksheet>
</file>

<file path=xl/worksheets/sheet9.xml><?xml version="1.0" encoding="utf-8"?>
<worksheet xmlns="http://schemas.openxmlformats.org/spreadsheetml/2006/main" xmlns:r="http://schemas.openxmlformats.org/officeDocument/2006/relationships">
  <dimension ref="A1:BL241"/>
  <sheetViews>
    <sheetView view="pageBreakPreview" zoomScaleNormal="65" zoomScaleSheetLayoutView="100" workbookViewId="0" topLeftCell="A24">
      <selection activeCell="A1" sqref="A1"/>
    </sheetView>
  </sheetViews>
  <sheetFormatPr defaultColWidth="9.00390625" defaultRowHeight="15.75" customHeight="1"/>
  <cols>
    <col min="1" max="1" width="13.125" style="43" customWidth="1"/>
    <col min="2" max="2" width="11.25390625" style="43" customWidth="1"/>
    <col min="3" max="3" width="11.75390625" style="43" customWidth="1"/>
    <col min="4" max="4" width="13.00390625" style="43" customWidth="1"/>
    <col min="5" max="5" width="12.75390625" style="43" customWidth="1"/>
    <col min="6" max="6" width="19.00390625" style="43" customWidth="1"/>
    <col min="7" max="7" width="23.625" style="43" customWidth="1"/>
    <col min="8" max="8" width="10.25390625" style="44" customWidth="1"/>
    <col min="9" max="9" width="15.25390625" style="43" customWidth="1"/>
    <col min="10" max="10" width="12.75390625" style="43" customWidth="1"/>
    <col min="11" max="64" width="10.25390625" style="43" customWidth="1"/>
    <col min="65" max="16384" width="9.75390625" style="0" customWidth="1"/>
  </cols>
  <sheetData>
    <row r="1" spans="1:11" ht="15.75" customHeight="1">
      <c r="A1" s="45" t="s">
        <v>35</v>
      </c>
      <c r="B1" s="45"/>
      <c r="C1" s="45"/>
      <c r="D1" s="45"/>
      <c r="E1" s="45"/>
      <c r="F1" s="45"/>
      <c r="G1" s="45"/>
      <c r="H1" s="46"/>
      <c r="I1" s="47"/>
      <c r="J1" s="47"/>
      <c r="K1" s="47"/>
    </row>
    <row r="2" spans="1:11" ht="15.75" customHeight="1">
      <c r="A2" s="45"/>
      <c r="B2" s="45"/>
      <c r="C2" s="45"/>
      <c r="D2" s="45"/>
      <c r="E2" s="45"/>
      <c r="F2" s="45"/>
      <c r="G2" s="45"/>
      <c r="H2" s="46"/>
      <c r="I2" s="47"/>
      <c r="J2" s="47"/>
      <c r="K2" s="47"/>
    </row>
    <row r="3" spans="1:11" ht="15.75" customHeight="1">
      <c r="A3" s="48"/>
      <c r="B3" s="48"/>
      <c r="C3" s="48"/>
      <c r="D3" s="48"/>
      <c r="E3" s="48"/>
      <c r="F3" s="48"/>
      <c r="G3" s="48"/>
      <c r="H3" s="46"/>
      <c r="I3" s="47"/>
      <c r="J3" s="47"/>
      <c r="K3" s="47"/>
    </row>
    <row r="4" spans="1:11" ht="15.75" customHeight="1">
      <c r="A4" s="45" t="s">
        <v>36</v>
      </c>
      <c r="B4" s="45"/>
      <c r="C4" s="45"/>
      <c r="D4" s="45"/>
      <c r="E4" s="45"/>
      <c r="F4" s="45"/>
      <c r="G4" s="45"/>
      <c r="H4" s="46"/>
      <c r="I4" s="47"/>
      <c r="J4" s="47"/>
      <c r="K4" s="47"/>
    </row>
    <row r="5" spans="1:11" ht="15.75" customHeight="1">
      <c r="A5" s="49"/>
      <c r="B5" s="49"/>
      <c r="C5" s="49"/>
      <c r="D5" s="49"/>
      <c r="E5" s="49"/>
      <c r="F5" s="49"/>
      <c r="G5" s="49"/>
      <c r="H5" s="46"/>
      <c r="I5" s="47"/>
      <c r="J5" s="47"/>
      <c r="K5" s="47"/>
    </row>
    <row r="6" spans="1:11" ht="13.5" customHeight="1">
      <c r="A6" s="50" t="s">
        <v>37</v>
      </c>
      <c r="B6" s="50"/>
      <c r="C6" s="50"/>
      <c r="D6" s="50"/>
      <c r="E6" s="50"/>
      <c r="F6" s="50"/>
      <c r="G6" s="50"/>
      <c r="H6" s="46"/>
      <c r="I6" s="47"/>
      <c r="J6" s="47"/>
      <c r="K6" s="47"/>
    </row>
    <row r="7" spans="1:11" ht="13.5" customHeight="1">
      <c r="A7" s="51" t="s">
        <v>38</v>
      </c>
      <c r="B7" s="51"/>
      <c r="C7" s="51"/>
      <c r="D7" s="51"/>
      <c r="E7" s="51"/>
      <c r="F7" s="51"/>
      <c r="G7" s="51"/>
      <c r="H7" s="46"/>
      <c r="I7" s="47"/>
      <c r="J7" s="47"/>
      <c r="K7" s="47"/>
    </row>
    <row r="8" spans="1:11" ht="13.5" customHeight="1">
      <c r="A8" s="52" t="s">
        <v>39</v>
      </c>
      <c r="B8" s="52"/>
      <c r="C8" s="52"/>
      <c r="D8" s="52"/>
      <c r="E8" s="52"/>
      <c r="F8" s="53"/>
      <c r="G8" s="53"/>
      <c r="H8" s="46"/>
      <c r="I8" s="47"/>
      <c r="J8" s="47"/>
      <c r="K8" s="47"/>
    </row>
    <row r="9" spans="1:11" ht="15.75" customHeight="1">
      <c r="A9" s="54"/>
      <c r="B9" s="54"/>
      <c r="C9" s="54"/>
      <c r="D9" s="54"/>
      <c r="E9" s="54"/>
      <c r="F9" s="53"/>
      <c r="G9" s="53"/>
      <c r="H9" s="46"/>
      <c r="I9" s="47"/>
      <c r="J9" s="47"/>
      <c r="K9" s="47"/>
    </row>
    <row r="10" spans="1:11" ht="15.75" customHeight="1">
      <c r="A10" s="45" t="s">
        <v>40</v>
      </c>
      <c r="B10" s="45"/>
      <c r="C10" s="45"/>
      <c r="D10" s="45"/>
      <c r="E10" s="45"/>
      <c r="F10" s="45"/>
      <c r="G10" s="45"/>
      <c r="H10" s="46"/>
      <c r="I10" s="47"/>
      <c r="J10" s="47"/>
      <c r="K10" s="47"/>
    </row>
    <row r="11" spans="1:11" ht="15.75" customHeight="1">
      <c r="A11" s="55"/>
      <c r="B11" s="55"/>
      <c r="C11" s="55"/>
      <c r="D11" s="55"/>
      <c r="E11" s="55"/>
      <c r="F11" s="55"/>
      <c r="G11" s="55"/>
      <c r="H11" s="46"/>
      <c r="I11" s="47"/>
      <c r="J11" s="47"/>
      <c r="K11" s="47"/>
    </row>
    <row r="12" spans="1:11" ht="25.5" customHeight="1">
      <c r="A12" s="56" t="s">
        <v>41</v>
      </c>
      <c r="B12" s="57" t="s">
        <v>42</v>
      </c>
      <c r="C12" s="57"/>
      <c r="D12" s="57"/>
      <c r="E12" s="57"/>
      <c r="F12" s="58" t="s">
        <v>43</v>
      </c>
      <c r="G12" s="58"/>
      <c r="H12" s="46"/>
      <c r="I12" s="47"/>
      <c r="J12" s="47"/>
      <c r="K12" s="47"/>
    </row>
    <row r="13" spans="1:11" ht="15.75" customHeight="1">
      <c r="A13" s="56" t="s">
        <v>44</v>
      </c>
      <c r="B13" s="57" t="s">
        <v>45</v>
      </c>
      <c r="C13" s="57"/>
      <c r="D13" s="57"/>
      <c r="E13" s="57"/>
      <c r="F13" s="59" t="s">
        <v>46</v>
      </c>
      <c r="G13" s="59"/>
      <c r="H13" s="46"/>
      <c r="I13" s="47"/>
      <c r="J13" s="47"/>
      <c r="K13" s="47"/>
    </row>
    <row r="14" spans="1:11" ht="27.75" customHeight="1">
      <c r="A14" s="56" t="s">
        <v>47</v>
      </c>
      <c r="B14" s="57" t="s">
        <v>48</v>
      </c>
      <c r="C14" s="57"/>
      <c r="D14" s="57"/>
      <c r="E14" s="57"/>
      <c r="F14" s="60" t="s">
        <v>49</v>
      </c>
      <c r="G14" s="60"/>
      <c r="H14" s="46"/>
      <c r="I14" s="47"/>
      <c r="J14" s="47"/>
      <c r="K14" s="47"/>
    </row>
    <row r="15" spans="1:11" ht="13.5" customHeight="1">
      <c r="A15" s="56" t="s">
        <v>50</v>
      </c>
      <c r="B15" s="61" t="s">
        <v>51</v>
      </c>
      <c r="C15" s="61"/>
      <c r="D15" s="61"/>
      <c r="E15" s="61"/>
      <c r="F15" s="62">
        <v>12</v>
      </c>
      <c r="G15" s="62"/>
      <c r="H15" s="46"/>
      <c r="I15" s="47"/>
      <c r="J15" s="47"/>
      <c r="K15" s="47"/>
    </row>
    <row r="16" spans="1:11" ht="15.75" customHeight="1">
      <c r="A16" s="45" t="s">
        <v>52</v>
      </c>
      <c r="B16" s="45"/>
      <c r="C16" s="45"/>
      <c r="D16" s="45"/>
      <c r="E16" s="45"/>
      <c r="F16" s="45"/>
      <c r="G16" s="45"/>
      <c r="H16" s="46"/>
      <c r="I16" s="47"/>
      <c r="J16" s="47"/>
      <c r="K16" s="47"/>
    </row>
    <row r="17" spans="1:11" ht="15.75" customHeight="1">
      <c r="A17" s="45"/>
      <c r="B17" s="45"/>
      <c r="C17" s="45"/>
      <c r="D17" s="45"/>
      <c r="E17" s="45"/>
      <c r="F17" s="45"/>
      <c r="G17" s="45"/>
      <c r="H17" s="46"/>
      <c r="I17" s="47"/>
      <c r="J17" s="47"/>
      <c r="K17" s="47"/>
    </row>
    <row r="18" spans="1:11" ht="15.75" customHeight="1">
      <c r="A18" s="45"/>
      <c r="B18" s="45"/>
      <c r="C18" s="45"/>
      <c r="D18" s="45"/>
      <c r="E18" s="45"/>
      <c r="F18" s="45"/>
      <c r="G18" s="45"/>
      <c r="H18" s="46"/>
      <c r="I18" s="47"/>
      <c r="J18" s="47"/>
      <c r="K18" s="47"/>
    </row>
    <row r="19" spans="1:11" ht="25.5" customHeight="1">
      <c r="A19" s="63" t="s">
        <v>53</v>
      </c>
      <c r="B19" s="64" t="s">
        <v>54</v>
      </c>
      <c r="C19" s="64"/>
      <c r="D19" s="64"/>
      <c r="E19" s="64"/>
      <c r="F19" s="64" t="s">
        <v>55</v>
      </c>
      <c r="G19" s="64"/>
      <c r="H19" s="46"/>
      <c r="I19" s="47"/>
      <c r="J19" s="47"/>
      <c r="K19" s="47"/>
    </row>
    <row r="20" spans="1:11" ht="24.75" customHeight="1">
      <c r="A20" s="56" t="s">
        <v>56</v>
      </c>
      <c r="B20" s="65" t="s">
        <v>227</v>
      </c>
      <c r="C20" s="65"/>
      <c r="D20" s="65"/>
      <c r="E20" s="65"/>
      <c r="F20" s="65" t="s">
        <v>228</v>
      </c>
      <c r="G20" s="65"/>
      <c r="H20" s="46"/>
      <c r="I20" s="47"/>
      <c r="J20" s="47"/>
      <c r="K20" s="47"/>
    </row>
    <row r="21" spans="1:11" ht="15.75" customHeight="1">
      <c r="A21" s="66"/>
      <c r="B21" s="66"/>
      <c r="C21" s="66"/>
      <c r="D21" s="66"/>
      <c r="E21" s="66"/>
      <c r="F21" s="66"/>
      <c r="G21" s="66"/>
      <c r="H21" s="46"/>
      <c r="I21" s="47"/>
      <c r="J21" s="47"/>
      <c r="K21" s="47"/>
    </row>
    <row r="22" spans="1:11" ht="13.5" customHeight="1">
      <c r="A22" s="67" t="s">
        <v>59</v>
      </c>
      <c r="B22" s="67"/>
      <c r="C22" s="67"/>
      <c r="D22" s="67"/>
      <c r="E22" s="67"/>
      <c r="F22" s="67"/>
      <c r="G22" s="67"/>
      <c r="H22" s="46"/>
      <c r="I22" s="47"/>
      <c r="J22" s="47"/>
      <c r="K22" s="47"/>
    </row>
    <row r="23" spans="1:11" ht="15.75" customHeight="1">
      <c r="A23" s="67"/>
      <c r="B23" s="67"/>
      <c r="C23" s="67"/>
      <c r="D23" s="67"/>
      <c r="E23" s="67"/>
      <c r="F23" s="67"/>
      <c r="G23" s="67"/>
      <c r="H23" s="46"/>
      <c r="I23" s="47"/>
      <c r="J23" s="47"/>
      <c r="K23" s="47"/>
    </row>
    <row r="24" spans="1:11" ht="14.25" customHeight="1">
      <c r="A24" s="67" t="s">
        <v>60</v>
      </c>
      <c r="B24" s="67"/>
      <c r="C24" s="67"/>
      <c r="D24" s="67"/>
      <c r="E24" s="67"/>
      <c r="F24" s="67"/>
      <c r="G24" s="67"/>
      <c r="H24" s="46"/>
      <c r="I24" s="47"/>
      <c r="J24" s="47"/>
      <c r="K24" s="47"/>
    </row>
    <row r="25" spans="1:11" ht="15.75" customHeight="1">
      <c r="A25" s="67"/>
      <c r="B25" s="67"/>
      <c r="C25" s="67"/>
      <c r="D25" s="67"/>
      <c r="E25" s="67"/>
      <c r="F25" s="67"/>
      <c r="G25" s="67"/>
      <c r="H25" s="46"/>
      <c r="I25" s="47"/>
      <c r="J25" s="47"/>
      <c r="K25" s="47"/>
    </row>
    <row r="26" spans="1:11" ht="15.75" customHeight="1">
      <c r="A26" s="68"/>
      <c r="B26" s="68"/>
      <c r="C26" s="68"/>
      <c r="D26" s="68"/>
      <c r="E26" s="68"/>
      <c r="F26" s="68"/>
      <c r="G26" s="68"/>
      <c r="H26" s="46"/>
      <c r="I26" s="47"/>
      <c r="J26" s="47"/>
      <c r="K26" s="47"/>
    </row>
    <row r="27" spans="1:11" ht="15.75" customHeight="1">
      <c r="A27" s="68"/>
      <c r="B27" s="68"/>
      <c r="C27" s="68"/>
      <c r="D27" s="68"/>
      <c r="E27" s="68"/>
      <c r="F27" s="68"/>
      <c r="G27" s="68"/>
      <c r="H27" s="46"/>
      <c r="I27" s="47"/>
      <c r="J27" s="47"/>
      <c r="K27" s="47"/>
    </row>
    <row r="28" spans="1:11" ht="14.25" customHeight="1">
      <c r="A28" s="69" t="s">
        <v>61</v>
      </c>
      <c r="B28" s="69"/>
      <c r="C28" s="69"/>
      <c r="D28" s="69"/>
      <c r="E28" s="69"/>
      <c r="F28" s="69"/>
      <c r="G28" s="69"/>
      <c r="H28" s="46"/>
      <c r="I28" s="47"/>
      <c r="J28" s="47"/>
      <c r="K28" s="47"/>
    </row>
    <row r="29" spans="1:11" ht="15.75" customHeight="1">
      <c r="A29" s="70"/>
      <c r="B29" s="68"/>
      <c r="C29" s="71"/>
      <c r="D29" s="68"/>
      <c r="E29" s="68"/>
      <c r="F29" s="68"/>
      <c r="G29" s="68"/>
      <c r="H29" s="46"/>
      <c r="I29" s="47"/>
      <c r="J29" s="47"/>
      <c r="K29" s="47"/>
    </row>
    <row r="30" spans="1:11" ht="15.75" customHeight="1">
      <c r="A30" s="72" t="s">
        <v>62</v>
      </c>
      <c r="B30" s="72"/>
      <c r="C30" s="72"/>
      <c r="D30" s="72"/>
      <c r="E30" s="72"/>
      <c r="F30" s="72"/>
      <c r="G30" s="72"/>
      <c r="H30" s="46"/>
      <c r="I30" s="47"/>
      <c r="J30" s="47"/>
      <c r="K30" s="47"/>
    </row>
    <row r="31" spans="1:11" ht="15.75" customHeight="1">
      <c r="A31" s="73" t="s">
        <v>63</v>
      </c>
      <c r="B31" s="73"/>
      <c r="C31" s="73"/>
      <c r="D31" s="73"/>
      <c r="E31" s="73"/>
      <c r="F31" s="73"/>
      <c r="G31" s="73"/>
      <c r="H31" s="46"/>
      <c r="I31" s="47"/>
      <c r="J31" s="47"/>
      <c r="K31" s="47"/>
    </row>
    <row r="32" spans="1:11" ht="15.75" customHeight="1">
      <c r="A32" s="74"/>
      <c r="B32" s="75"/>
      <c r="C32" s="75"/>
      <c r="D32" s="75"/>
      <c r="E32" s="75"/>
      <c r="F32" s="75"/>
      <c r="G32" s="75"/>
      <c r="H32" s="46"/>
      <c r="I32" s="47"/>
      <c r="J32" s="47"/>
      <c r="K32" s="47"/>
    </row>
    <row r="33" spans="1:11" ht="15.75" customHeight="1">
      <c r="A33" s="74"/>
      <c r="B33" s="75"/>
      <c r="C33" s="75"/>
      <c r="D33" s="75"/>
      <c r="E33" s="75"/>
      <c r="F33" s="75"/>
      <c r="G33" s="75"/>
      <c r="H33" s="46"/>
      <c r="I33" s="47"/>
      <c r="J33" s="47"/>
      <c r="K33" s="47"/>
    </row>
    <row r="34" spans="1:11" ht="13.5" customHeight="1">
      <c r="A34" s="76" t="s">
        <v>64</v>
      </c>
      <c r="B34" s="76"/>
      <c r="C34" s="76"/>
      <c r="D34" s="76"/>
      <c r="E34" s="76"/>
      <c r="F34" s="76"/>
      <c r="G34" s="76"/>
      <c r="H34" s="46"/>
      <c r="I34" s="47"/>
      <c r="J34" s="47"/>
      <c r="K34" s="47"/>
    </row>
    <row r="35" spans="1:11" ht="26.25" customHeight="1">
      <c r="A35" s="77">
        <v>1</v>
      </c>
      <c r="B35" s="78" t="s">
        <v>65</v>
      </c>
      <c r="C35" s="78"/>
      <c r="D35" s="78"/>
      <c r="E35" s="78"/>
      <c r="F35" s="79">
        <f>A20</f>
        <v>0</v>
      </c>
      <c r="G35" s="79"/>
      <c r="H35" s="46"/>
      <c r="I35" s="47"/>
      <c r="J35" s="47"/>
      <c r="K35" s="47"/>
    </row>
    <row r="36" spans="1:11" ht="13.5" customHeight="1">
      <c r="A36" s="77">
        <v>2</v>
      </c>
      <c r="B36" s="78" t="s">
        <v>66</v>
      </c>
      <c r="C36" s="78"/>
      <c r="D36" s="78"/>
      <c r="E36" s="78"/>
      <c r="F36" s="80" t="s">
        <v>229</v>
      </c>
      <c r="G36" s="80"/>
      <c r="H36" s="46"/>
      <c r="I36" s="47"/>
      <c r="J36" s="47"/>
      <c r="K36" s="47"/>
    </row>
    <row r="37" spans="1:11" ht="13.5" customHeight="1">
      <c r="A37" s="77">
        <v>3</v>
      </c>
      <c r="B37" s="78" t="s">
        <v>68</v>
      </c>
      <c r="C37" s="78"/>
      <c r="D37" s="78"/>
      <c r="E37" s="78"/>
      <c r="F37" s="81">
        <v>1236.43</v>
      </c>
      <c r="G37" s="81"/>
      <c r="H37" s="46"/>
      <c r="I37" s="47"/>
      <c r="J37" s="47"/>
      <c r="K37" s="47"/>
    </row>
    <row r="38" spans="1:11" ht="13.5" customHeight="1">
      <c r="A38" s="77">
        <v>4</v>
      </c>
      <c r="B38" s="78" t="s">
        <v>69</v>
      </c>
      <c r="C38" s="78"/>
      <c r="D38" s="78"/>
      <c r="E38" s="78"/>
      <c r="F38" s="82">
        <v>44562</v>
      </c>
      <c r="G38" s="82"/>
      <c r="H38" s="46"/>
      <c r="I38" s="47"/>
      <c r="J38" s="47"/>
      <c r="K38" s="47"/>
    </row>
    <row r="39" spans="1:11" ht="15.75" customHeight="1">
      <c r="A39" s="83"/>
      <c r="B39" s="84"/>
      <c r="C39" s="84"/>
      <c r="D39" s="84"/>
      <c r="E39" s="84"/>
      <c r="F39" s="85"/>
      <c r="G39" s="85"/>
      <c r="H39" s="46"/>
      <c r="I39" s="47"/>
      <c r="J39" s="47"/>
      <c r="K39" s="47"/>
    </row>
    <row r="40" spans="1:11" ht="14.25" customHeight="1">
      <c r="A40" s="86" t="s">
        <v>70</v>
      </c>
      <c r="B40" s="86"/>
      <c r="C40" s="86"/>
      <c r="D40" s="86"/>
      <c r="E40" s="86"/>
      <c r="F40" s="86"/>
      <c r="G40" s="86"/>
      <c r="H40" s="46"/>
      <c r="I40" s="47"/>
      <c r="J40" s="47"/>
      <c r="K40" s="47"/>
    </row>
    <row r="41" spans="1:11" ht="14.25" customHeight="1">
      <c r="A41" s="87"/>
      <c r="B41" s="87"/>
      <c r="C41" s="87"/>
      <c r="D41" s="87"/>
      <c r="E41" s="87"/>
      <c r="F41" s="87"/>
      <c r="G41" s="87"/>
      <c r="H41" s="46"/>
      <c r="I41" s="47"/>
      <c r="J41" s="47"/>
      <c r="K41" s="47"/>
    </row>
    <row r="42" spans="1:11" ht="13.5" customHeight="1">
      <c r="A42" s="88" t="s">
        <v>71</v>
      </c>
      <c r="B42" s="88"/>
      <c r="C42" s="88"/>
      <c r="D42" s="88"/>
      <c r="E42" s="88"/>
      <c r="F42" s="88"/>
      <c r="G42" s="88"/>
      <c r="H42" s="46"/>
      <c r="I42" s="47"/>
      <c r="J42" s="47"/>
      <c r="K42" s="47"/>
    </row>
    <row r="43" spans="1:11" ht="13.5" customHeight="1">
      <c r="A43" s="88"/>
      <c r="B43" s="88"/>
      <c r="C43" s="88"/>
      <c r="D43" s="88"/>
      <c r="E43" s="88"/>
      <c r="F43" s="88"/>
      <c r="G43" s="88"/>
      <c r="H43" s="46"/>
      <c r="I43" s="47"/>
      <c r="J43" s="47"/>
      <c r="K43" s="47"/>
    </row>
    <row r="44" spans="1:11" ht="13.5" customHeight="1">
      <c r="A44" s="88"/>
      <c r="B44" s="88"/>
      <c r="C44" s="88"/>
      <c r="D44" s="88"/>
      <c r="E44" s="88"/>
      <c r="F44" s="88"/>
      <c r="G44" s="88"/>
      <c r="H44" s="46"/>
      <c r="I44" s="47"/>
      <c r="J44" s="47"/>
      <c r="K44" s="47"/>
    </row>
    <row r="45" spans="1:11" ht="14.25" customHeight="1">
      <c r="A45" s="89" t="s">
        <v>72</v>
      </c>
      <c r="B45" s="89"/>
      <c r="C45" s="89"/>
      <c r="D45" s="89"/>
      <c r="E45" s="89"/>
      <c r="F45" s="89"/>
      <c r="G45" s="89"/>
      <c r="H45" s="46"/>
      <c r="I45" s="47"/>
      <c r="J45" s="47"/>
      <c r="K45" s="47"/>
    </row>
    <row r="46" spans="1:11" ht="13.5" customHeight="1">
      <c r="A46" s="63">
        <v>1</v>
      </c>
      <c r="B46" s="64" t="s">
        <v>73</v>
      </c>
      <c r="C46" s="64"/>
      <c r="D46" s="64"/>
      <c r="E46" s="64"/>
      <c r="F46" s="64" t="s">
        <v>74</v>
      </c>
      <c r="G46" s="64"/>
      <c r="H46" s="46"/>
      <c r="I46" s="47"/>
      <c r="J46" s="47"/>
      <c r="K46" s="47"/>
    </row>
    <row r="47" spans="1:11" ht="13.5" customHeight="1">
      <c r="A47" s="90" t="s">
        <v>41</v>
      </c>
      <c r="B47" s="91" t="s">
        <v>75</v>
      </c>
      <c r="C47" s="91"/>
      <c r="D47" s="91"/>
      <c r="E47" s="91"/>
      <c r="F47" s="92">
        <f>F37</f>
        <v>1236.43</v>
      </c>
      <c r="G47" s="92"/>
      <c r="H47" s="46"/>
      <c r="I47" s="47"/>
      <c r="J47" s="47"/>
      <c r="K47" s="47"/>
    </row>
    <row r="48" spans="1:11" ht="13.5" customHeight="1">
      <c r="A48" s="93" t="s">
        <v>76</v>
      </c>
      <c r="B48" s="93"/>
      <c r="C48" s="93"/>
      <c r="D48" s="93"/>
      <c r="E48" s="93"/>
      <c r="F48" s="94">
        <f>SUM(F47)</f>
        <v>1236.43</v>
      </c>
      <c r="G48" s="94"/>
      <c r="H48" s="46"/>
      <c r="I48" s="47"/>
      <c r="J48" s="47"/>
      <c r="K48" s="47"/>
    </row>
    <row r="49" spans="1:11" ht="13.5" customHeight="1">
      <c r="A49" s="88" t="s">
        <v>77</v>
      </c>
      <c r="B49" s="88"/>
      <c r="C49" s="88"/>
      <c r="D49" s="88"/>
      <c r="E49" s="88"/>
      <c r="F49" s="88"/>
      <c r="G49" s="88"/>
      <c r="H49" s="46"/>
      <c r="I49" s="47"/>
      <c r="J49" s="47"/>
      <c r="K49" s="47"/>
    </row>
    <row r="50" spans="1:11" ht="15.75" customHeight="1">
      <c r="A50" s="88"/>
      <c r="B50" s="88"/>
      <c r="C50" s="88"/>
      <c r="D50" s="88"/>
      <c r="E50" s="88"/>
      <c r="F50" s="88"/>
      <c r="G50" s="88"/>
      <c r="H50" s="46"/>
      <c r="I50" s="47"/>
      <c r="J50" s="47"/>
      <c r="K50" s="47"/>
    </row>
    <row r="51" spans="1:11" ht="15.75" customHeight="1">
      <c r="A51" s="88"/>
      <c r="B51" s="88"/>
      <c r="C51" s="88"/>
      <c r="D51" s="88"/>
      <c r="E51" s="88"/>
      <c r="F51" s="88"/>
      <c r="G51" s="88"/>
      <c r="H51" s="46"/>
      <c r="I51" s="47"/>
      <c r="J51" s="47"/>
      <c r="K51" s="47"/>
    </row>
    <row r="52" spans="1:11" s="43" customFormat="1" ht="14.25" customHeight="1">
      <c r="A52" s="95" t="s">
        <v>78</v>
      </c>
      <c r="B52" s="95"/>
      <c r="C52" s="95"/>
      <c r="D52" s="95"/>
      <c r="E52" s="95"/>
      <c r="F52" s="95"/>
      <c r="G52" s="95"/>
      <c r="H52" s="46"/>
      <c r="I52" s="47"/>
      <c r="J52" s="47"/>
      <c r="K52" s="47"/>
    </row>
    <row r="53" spans="1:11" s="43" customFormat="1" ht="15.75" customHeight="1">
      <c r="A53" s="74"/>
      <c r="B53" s="75"/>
      <c r="C53" s="75"/>
      <c r="D53" s="75"/>
      <c r="E53" s="75"/>
      <c r="F53" s="75"/>
      <c r="G53" s="75"/>
      <c r="H53" s="46"/>
      <c r="I53" s="47"/>
      <c r="J53" s="47"/>
      <c r="K53" s="47"/>
    </row>
    <row r="54" spans="1:11" s="43" customFormat="1" ht="13.5" customHeight="1">
      <c r="A54" s="96" t="s">
        <v>79</v>
      </c>
      <c r="B54" s="96"/>
      <c r="C54" s="96"/>
      <c r="D54" s="96"/>
      <c r="E54" s="96"/>
      <c r="F54" s="96"/>
      <c r="G54" s="96"/>
      <c r="H54" s="46"/>
      <c r="I54" s="47"/>
      <c r="J54" s="47"/>
      <c r="K54" s="47"/>
    </row>
    <row r="55" spans="1:11" s="43" customFormat="1" ht="14.25" customHeight="1">
      <c r="A55" s="97"/>
      <c r="B55" s="97"/>
      <c r="C55" s="97"/>
      <c r="D55" s="97"/>
      <c r="E55" s="97"/>
      <c r="F55" s="97"/>
      <c r="G55" s="97"/>
      <c r="H55" s="46"/>
      <c r="I55" s="47"/>
      <c r="J55" s="47"/>
      <c r="K55" s="47"/>
    </row>
    <row r="56" spans="1:11" s="43" customFormat="1" ht="23.25" customHeight="1">
      <c r="A56" s="98" t="s">
        <v>80</v>
      </c>
      <c r="B56" s="98" t="s">
        <v>81</v>
      </c>
      <c r="C56" s="98"/>
      <c r="D56" s="98"/>
      <c r="E56" s="98"/>
      <c r="F56" s="98" t="s">
        <v>82</v>
      </c>
      <c r="G56" s="98" t="s">
        <v>74</v>
      </c>
      <c r="H56" s="46"/>
      <c r="I56" s="47"/>
      <c r="J56" s="47"/>
      <c r="K56" s="47"/>
    </row>
    <row r="57" spans="1:11" s="43" customFormat="1" ht="13.5" customHeight="1">
      <c r="A57" s="99" t="s">
        <v>41</v>
      </c>
      <c r="B57" s="100" t="s">
        <v>83</v>
      </c>
      <c r="C57" s="100"/>
      <c r="D57" s="100"/>
      <c r="E57" s="100"/>
      <c r="F57" s="101">
        <v>0.0833</v>
      </c>
      <c r="G57" s="102">
        <f>F48*F57</f>
        <v>102.994619</v>
      </c>
      <c r="H57" s="46"/>
      <c r="I57" s="47"/>
      <c r="J57" s="47"/>
      <c r="K57" s="47"/>
    </row>
    <row r="58" spans="1:11" s="43" customFormat="1" ht="13.5" customHeight="1">
      <c r="A58" s="99" t="s">
        <v>44</v>
      </c>
      <c r="B58" s="100" t="s">
        <v>84</v>
      </c>
      <c r="C58" s="100"/>
      <c r="D58" s="100"/>
      <c r="E58" s="100"/>
      <c r="F58" s="103">
        <v>0.0833</v>
      </c>
      <c r="G58" s="102">
        <f>F48*F58</f>
        <v>102.994619</v>
      </c>
      <c r="H58" s="46"/>
      <c r="I58" s="47"/>
      <c r="J58" s="47"/>
      <c r="K58" s="47"/>
    </row>
    <row r="59" spans="1:11" s="43" customFormat="1" ht="13.5" customHeight="1">
      <c r="A59" s="56" t="s">
        <v>47</v>
      </c>
      <c r="B59" s="104" t="s">
        <v>85</v>
      </c>
      <c r="C59" s="104"/>
      <c r="D59" s="104"/>
      <c r="E59" s="104"/>
      <c r="F59" s="103">
        <v>0.0278</v>
      </c>
      <c r="G59" s="102">
        <f>F48*F59</f>
        <v>34.372754</v>
      </c>
      <c r="H59" s="46"/>
      <c r="I59" s="47"/>
      <c r="J59" s="47"/>
      <c r="K59" s="47"/>
    </row>
    <row r="60" spans="1:11" s="43" customFormat="1" ht="13.5" customHeight="1">
      <c r="A60" s="63" t="s">
        <v>76</v>
      </c>
      <c r="B60" s="63"/>
      <c r="C60" s="63"/>
      <c r="D60" s="63"/>
      <c r="E60" s="63"/>
      <c r="F60" s="105">
        <f>F57+F58+F59</f>
        <v>0.1944</v>
      </c>
      <c r="G60" s="106">
        <f>G57+G58+G59</f>
        <v>240.361992</v>
      </c>
      <c r="H60" s="46"/>
      <c r="I60" s="47"/>
      <c r="J60" s="47"/>
      <c r="K60" s="47"/>
    </row>
    <row r="61" spans="1:11" s="43" customFormat="1" ht="14.25" customHeight="1">
      <c r="A61" s="107" t="s">
        <v>86</v>
      </c>
      <c r="B61" s="107"/>
      <c r="C61" s="107"/>
      <c r="D61" s="107"/>
      <c r="E61" s="107"/>
      <c r="F61" s="107"/>
      <c r="G61" s="107"/>
      <c r="H61" s="46"/>
      <c r="I61" s="47"/>
      <c r="J61" s="47"/>
      <c r="K61" s="47"/>
    </row>
    <row r="62" spans="1:11" s="43" customFormat="1" ht="15.75" customHeight="1">
      <c r="A62" s="107"/>
      <c r="B62" s="107"/>
      <c r="C62" s="107"/>
      <c r="D62" s="107"/>
      <c r="E62" s="107"/>
      <c r="F62" s="107"/>
      <c r="G62" s="107"/>
      <c r="H62" s="46"/>
      <c r="I62" s="47"/>
      <c r="J62" s="47"/>
      <c r="K62" s="47"/>
    </row>
    <row r="63" spans="1:11" s="43" customFormat="1" ht="13.5" customHeight="1">
      <c r="A63" s="107"/>
      <c r="B63" s="107"/>
      <c r="C63" s="107"/>
      <c r="D63" s="107"/>
      <c r="E63" s="107"/>
      <c r="F63" s="107"/>
      <c r="G63" s="107"/>
      <c r="H63" s="46"/>
      <c r="I63" s="47"/>
      <c r="J63" s="47"/>
      <c r="K63" s="47"/>
    </row>
    <row r="64" spans="1:11" s="43" customFormat="1" ht="19.5" customHeight="1">
      <c r="A64" s="108" t="s">
        <v>87</v>
      </c>
      <c r="B64" s="108"/>
      <c r="C64" s="108"/>
      <c r="D64" s="108"/>
      <c r="E64" s="108"/>
      <c r="F64" s="108"/>
      <c r="G64" s="108"/>
      <c r="H64" s="46"/>
      <c r="I64" s="47"/>
      <c r="J64" s="47"/>
      <c r="K64" s="47"/>
    </row>
    <row r="65" spans="1:11" s="43" customFormat="1" ht="13.5" customHeight="1">
      <c r="A65" s="108"/>
      <c r="B65" s="108"/>
      <c r="C65" s="108"/>
      <c r="D65" s="108"/>
      <c r="E65" s="108"/>
      <c r="F65" s="108"/>
      <c r="G65" s="108"/>
      <c r="H65" s="46"/>
      <c r="I65" s="47"/>
      <c r="J65" s="47"/>
      <c r="K65" s="47"/>
    </row>
    <row r="66" spans="1:11" s="43" customFormat="1" ht="13.5" customHeight="1">
      <c r="A66" s="108"/>
      <c r="B66" s="108"/>
      <c r="C66" s="108"/>
      <c r="D66" s="108"/>
      <c r="E66" s="108"/>
      <c r="F66" s="108"/>
      <c r="G66" s="108"/>
      <c r="H66" s="46"/>
      <c r="I66" s="47"/>
      <c r="J66" s="47"/>
      <c r="K66" s="47"/>
    </row>
    <row r="67" spans="1:11" s="43" customFormat="1" ht="14.25" customHeight="1">
      <c r="A67" s="109" t="s">
        <v>88</v>
      </c>
      <c r="B67" s="109"/>
      <c r="C67" s="109"/>
      <c r="D67" s="109"/>
      <c r="E67" s="109"/>
      <c r="F67" s="109"/>
      <c r="G67" s="109"/>
      <c r="H67" s="46"/>
      <c r="I67" s="47"/>
      <c r="J67" s="47"/>
      <c r="K67" s="47"/>
    </row>
    <row r="68" spans="1:11" s="43" customFormat="1" ht="9.75" customHeight="1">
      <c r="A68" s="109"/>
      <c r="B68" s="109"/>
      <c r="C68" s="109"/>
      <c r="D68" s="109"/>
      <c r="E68" s="109"/>
      <c r="F68" s="109"/>
      <c r="G68" s="109"/>
      <c r="H68" s="46"/>
      <c r="I68" s="47"/>
      <c r="J68" s="47"/>
      <c r="K68" s="47"/>
    </row>
    <row r="69" spans="1:11" s="43" customFormat="1" ht="9.75" customHeight="1">
      <c r="A69" s="109"/>
      <c r="B69" s="109"/>
      <c r="C69" s="109"/>
      <c r="D69" s="109"/>
      <c r="E69" s="109"/>
      <c r="F69" s="109"/>
      <c r="G69" s="109"/>
      <c r="H69" s="46"/>
      <c r="I69" s="47"/>
      <c r="J69" s="47"/>
      <c r="K69" s="47"/>
    </row>
    <row r="70" spans="1:11" s="43" customFormat="1" ht="14.25" customHeight="1">
      <c r="A70" s="110" t="s">
        <v>89</v>
      </c>
      <c r="B70" s="110"/>
      <c r="C70" s="110"/>
      <c r="D70" s="110"/>
      <c r="E70" s="110"/>
      <c r="F70" s="110"/>
      <c r="G70" s="111">
        <f>F48+G60</f>
        <v>1476.791992</v>
      </c>
      <c r="H70" s="46"/>
      <c r="I70" s="47"/>
      <c r="J70" s="47"/>
      <c r="K70" s="47"/>
    </row>
    <row r="71" spans="1:11" s="43" customFormat="1" ht="15.75" customHeight="1">
      <c r="A71" s="83"/>
      <c r="B71" s="75"/>
      <c r="C71" s="75"/>
      <c r="D71" s="75"/>
      <c r="E71" s="75"/>
      <c r="F71" s="75"/>
      <c r="G71" s="75"/>
      <c r="H71" s="46"/>
      <c r="I71" s="47"/>
      <c r="J71" s="47"/>
      <c r="K71" s="47"/>
    </row>
    <row r="72" spans="1:11" s="43" customFormat="1" ht="13.5" customHeight="1">
      <c r="A72" s="112" t="s">
        <v>90</v>
      </c>
      <c r="B72" s="113" t="s">
        <v>91</v>
      </c>
      <c r="C72" s="113"/>
      <c r="D72" s="113"/>
      <c r="E72" s="113"/>
      <c r="F72" s="113" t="s">
        <v>92</v>
      </c>
      <c r="G72" s="113" t="s">
        <v>74</v>
      </c>
      <c r="H72" s="46"/>
      <c r="I72" s="47"/>
      <c r="J72" s="47"/>
      <c r="K72" s="47"/>
    </row>
    <row r="73" spans="1:11" s="43" customFormat="1" ht="13.5" customHeight="1">
      <c r="A73" s="114" t="s">
        <v>41</v>
      </c>
      <c r="B73" s="115" t="s">
        <v>93</v>
      </c>
      <c r="C73" s="115"/>
      <c r="D73" s="115"/>
      <c r="E73" s="115"/>
      <c r="F73" s="116">
        <v>0.2</v>
      </c>
      <c r="G73" s="117">
        <f>G70*F73</f>
        <v>295.3583984</v>
      </c>
      <c r="H73" s="46"/>
      <c r="I73" s="47"/>
      <c r="J73" s="47"/>
      <c r="K73" s="47"/>
    </row>
    <row r="74" spans="1:11" s="43" customFormat="1" ht="13.5" customHeight="1">
      <c r="A74" s="114" t="s">
        <v>44</v>
      </c>
      <c r="B74" s="115" t="s">
        <v>94</v>
      </c>
      <c r="C74" s="115"/>
      <c r="D74" s="115"/>
      <c r="E74" s="115"/>
      <c r="F74" s="116">
        <v>0.025</v>
      </c>
      <c r="G74" s="117">
        <f>G70*F74</f>
        <v>36.9197998</v>
      </c>
      <c r="H74" s="46"/>
      <c r="I74" s="47"/>
      <c r="J74" s="47"/>
      <c r="K74" s="47"/>
    </row>
    <row r="75" spans="1:11" s="43" customFormat="1" ht="13.5" customHeight="1">
      <c r="A75" s="114" t="s">
        <v>47</v>
      </c>
      <c r="B75" s="115" t="s">
        <v>95</v>
      </c>
      <c r="C75" s="115"/>
      <c r="D75" s="115"/>
      <c r="E75" s="115"/>
      <c r="F75" s="116">
        <v>0.03</v>
      </c>
      <c r="G75" s="117">
        <f>G70*F75</f>
        <v>44.30375976</v>
      </c>
      <c r="H75" s="46"/>
      <c r="I75" s="47"/>
      <c r="J75" s="47"/>
      <c r="K75" s="47"/>
    </row>
    <row r="76" spans="1:11" s="43" customFormat="1" ht="13.5" customHeight="1">
      <c r="A76" s="114" t="s">
        <v>50</v>
      </c>
      <c r="B76" s="115" t="s">
        <v>96</v>
      </c>
      <c r="C76" s="115"/>
      <c r="D76" s="115"/>
      <c r="E76" s="115"/>
      <c r="F76" s="116">
        <v>0.015</v>
      </c>
      <c r="G76" s="117">
        <f>G70*F76</f>
        <v>22.15187988</v>
      </c>
      <c r="H76" s="46"/>
      <c r="I76" s="47"/>
      <c r="J76" s="47"/>
      <c r="K76" s="47"/>
    </row>
    <row r="77" spans="1:11" s="43" customFormat="1" ht="13.5" customHeight="1">
      <c r="A77" s="114" t="s">
        <v>97</v>
      </c>
      <c r="B77" s="115" t="s">
        <v>98</v>
      </c>
      <c r="C77" s="115"/>
      <c r="D77" s="115"/>
      <c r="E77" s="115"/>
      <c r="F77" s="116">
        <v>0.01</v>
      </c>
      <c r="G77" s="117">
        <f>G70*F77</f>
        <v>14.767919919999999</v>
      </c>
      <c r="H77" s="46"/>
      <c r="I77" s="47"/>
      <c r="J77" s="47"/>
      <c r="K77" s="47"/>
    </row>
    <row r="78" spans="1:11" s="43" customFormat="1" ht="13.5" customHeight="1">
      <c r="A78" s="114" t="s">
        <v>99</v>
      </c>
      <c r="B78" s="115" t="s">
        <v>100</v>
      </c>
      <c r="C78" s="115"/>
      <c r="D78" s="115"/>
      <c r="E78" s="115"/>
      <c r="F78" s="116">
        <v>0.006</v>
      </c>
      <c r="G78" s="117">
        <f>G70*F78</f>
        <v>8.860751952</v>
      </c>
      <c r="H78" s="46"/>
      <c r="I78" s="47"/>
      <c r="J78" s="47"/>
      <c r="K78" s="47"/>
    </row>
    <row r="79" spans="1:11" s="43" customFormat="1" ht="13.5" customHeight="1">
      <c r="A79" s="114" t="s">
        <v>101</v>
      </c>
      <c r="B79" s="78" t="s">
        <v>102</v>
      </c>
      <c r="C79" s="78"/>
      <c r="D79" s="78"/>
      <c r="E79" s="78"/>
      <c r="F79" s="116">
        <v>0.002</v>
      </c>
      <c r="G79" s="117">
        <f>G70*F79</f>
        <v>2.9535839839999998</v>
      </c>
      <c r="H79" s="46"/>
      <c r="I79" s="47"/>
      <c r="J79" s="47"/>
      <c r="K79" s="47"/>
    </row>
    <row r="80" spans="1:11" s="43" customFormat="1" ht="13.5" customHeight="1">
      <c r="A80" s="114" t="s">
        <v>103</v>
      </c>
      <c r="B80" s="78" t="s">
        <v>104</v>
      </c>
      <c r="C80" s="78"/>
      <c r="D80" s="78"/>
      <c r="E80" s="78"/>
      <c r="F80" s="116">
        <v>0.08</v>
      </c>
      <c r="G80" s="117">
        <f>G70*F80</f>
        <v>118.14335935999999</v>
      </c>
      <c r="H80" s="46"/>
      <c r="I80" s="47"/>
      <c r="J80" s="47"/>
      <c r="K80" s="47"/>
    </row>
    <row r="81" spans="1:11" s="43" customFormat="1" ht="14.25" customHeight="1">
      <c r="A81" s="112" t="s">
        <v>76</v>
      </c>
      <c r="B81" s="112"/>
      <c r="C81" s="112"/>
      <c r="D81" s="112"/>
      <c r="E81" s="112"/>
      <c r="F81" s="118">
        <v>0.368</v>
      </c>
      <c r="G81" s="119">
        <f>G70*F81</f>
        <v>543.4594530559999</v>
      </c>
      <c r="H81" s="46"/>
      <c r="I81" s="47"/>
      <c r="J81" s="47"/>
      <c r="K81" s="47"/>
    </row>
    <row r="82" spans="1:11" s="43" customFormat="1" ht="13.5" customHeight="1">
      <c r="A82" s="55"/>
      <c r="B82" s="75"/>
      <c r="C82" s="75"/>
      <c r="D82" s="75"/>
      <c r="E82" s="75"/>
      <c r="F82" s="75"/>
      <c r="G82" s="75"/>
      <c r="H82" s="46"/>
      <c r="I82" s="47"/>
      <c r="J82" s="47"/>
      <c r="K82" s="47"/>
    </row>
    <row r="83" spans="1:11" s="43" customFormat="1" ht="14.25" customHeight="1">
      <c r="A83" s="120" t="s">
        <v>105</v>
      </c>
      <c r="B83" s="120"/>
      <c r="C83" s="120"/>
      <c r="D83" s="120"/>
      <c r="E83" s="120"/>
      <c r="F83" s="120"/>
      <c r="G83" s="120"/>
      <c r="H83" s="46"/>
      <c r="I83" s="47"/>
      <c r="J83" s="47"/>
      <c r="K83" s="47"/>
    </row>
    <row r="84" spans="1:11" s="43" customFormat="1" ht="13.5" customHeight="1">
      <c r="A84" s="120"/>
      <c r="B84" s="120"/>
      <c r="C84" s="120"/>
      <c r="D84" s="120"/>
      <c r="E84" s="120"/>
      <c r="F84" s="120"/>
      <c r="G84" s="120"/>
      <c r="H84" s="46"/>
      <c r="I84" s="47"/>
      <c r="J84" s="47"/>
      <c r="K84" s="47"/>
    </row>
    <row r="85" spans="1:11" s="43" customFormat="1" ht="14.25" customHeight="1">
      <c r="A85" s="120" t="s">
        <v>106</v>
      </c>
      <c r="B85" s="120"/>
      <c r="C85" s="120"/>
      <c r="D85" s="120"/>
      <c r="E85" s="120"/>
      <c r="F85" s="120"/>
      <c r="G85" s="120"/>
      <c r="H85" s="46"/>
      <c r="I85" s="47"/>
      <c r="J85" s="47"/>
      <c r="K85" s="47"/>
    </row>
    <row r="86" spans="1:11" s="43" customFormat="1" ht="13.5" customHeight="1">
      <c r="A86" s="120"/>
      <c r="B86" s="120"/>
      <c r="C86" s="120"/>
      <c r="D86" s="120"/>
      <c r="E86" s="120"/>
      <c r="F86" s="120"/>
      <c r="G86" s="120"/>
      <c r="H86" s="46"/>
      <c r="I86" s="47"/>
      <c r="J86" s="47"/>
      <c r="K86" s="47"/>
    </row>
    <row r="87" spans="1:64" ht="36.75" customHeight="1">
      <c r="A87" s="121" t="s">
        <v>107</v>
      </c>
      <c r="B87" s="121"/>
      <c r="C87" s="121"/>
      <c r="D87" s="121"/>
      <c r="E87" s="121"/>
      <c r="F87" s="121"/>
      <c r="G87" s="121"/>
      <c r="H87" s="18"/>
      <c r="I87" s="18"/>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11" s="43" customFormat="1" ht="18.75" customHeight="1">
      <c r="A88" s="120" t="s">
        <v>108</v>
      </c>
      <c r="B88" s="120"/>
      <c r="C88" s="120"/>
      <c r="D88" s="120"/>
      <c r="E88" s="120"/>
      <c r="F88" s="120"/>
      <c r="G88" s="120"/>
      <c r="H88" s="46"/>
      <c r="I88" s="47"/>
      <c r="J88" s="47"/>
      <c r="K88" s="47"/>
    </row>
    <row r="89" spans="1:11" s="43" customFormat="1" ht="15.75" customHeight="1">
      <c r="A89" s="70"/>
      <c r="B89" s="70"/>
      <c r="C89" s="70"/>
      <c r="D89" s="70"/>
      <c r="E89" s="70"/>
      <c r="F89" s="70"/>
      <c r="G89" s="70"/>
      <c r="H89" s="46"/>
      <c r="I89" s="47"/>
      <c r="J89" s="47"/>
      <c r="K89" s="47"/>
    </row>
    <row r="90" spans="1:11" s="43" customFormat="1" ht="15.75" customHeight="1">
      <c r="A90" s="122" t="s">
        <v>109</v>
      </c>
      <c r="B90" s="122"/>
      <c r="C90" s="122"/>
      <c r="D90" s="122"/>
      <c r="E90" s="122"/>
      <c r="F90" s="122"/>
      <c r="G90" s="122"/>
      <c r="H90" s="46"/>
      <c r="I90" s="47"/>
      <c r="J90" s="47"/>
      <c r="K90" s="47"/>
    </row>
    <row r="91" spans="1:11" s="43" customFormat="1" ht="13.5" customHeight="1">
      <c r="A91" s="55"/>
      <c r="B91" s="75"/>
      <c r="C91" s="75"/>
      <c r="D91" s="75"/>
      <c r="E91" s="75"/>
      <c r="F91" s="75"/>
      <c r="G91" s="75"/>
      <c r="H91" s="46"/>
      <c r="I91" s="47"/>
      <c r="J91" s="47"/>
      <c r="K91" s="47"/>
    </row>
    <row r="92" spans="1:11" s="43" customFormat="1" ht="14.25" customHeight="1">
      <c r="A92" s="123" t="s">
        <v>110</v>
      </c>
      <c r="B92" s="123" t="s">
        <v>111</v>
      </c>
      <c r="C92" s="123"/>
      <c r="D92" s="123"/>
      <c r="E92" s="123"/>
      <c r="F92" s="124" t="s">
        <v>74</v>
      </c>
      <c r="G92" s="124"/>
      <c r="H92" s="46"/>
      <c r="I92" s="47"/>
      <c r="J92" s="47"/>
      <c r="K92" s="47"/>
    </row>
    <row r="93" spans="1:11" s="43" customFormat="1" ht="14.25" customHeight="1">
      <c r="A93" s="125" t="s">
        <v>41</v>
      </c>
      <c r="B93" s="126" t="s">
        <v>112</v>
      </c>
      <c r="C93" s="126"/>
      <c r="D93" s="126"/>
      <c r="E93" s="126"/>
      <c r="F93" s="127"/>
      <c r="G93" s="127"/>
      <c r="H93" s="46"/>
      <c r="I93" s="47"/>
      <c r="J93" s="47"/>
      <c r="K93" s="47"/>
    </row>
    <row r="94" spans="1:11" s="43" customFormat="1" ht="25.5" customHeight="1">
      <c r="A94" s="125" t="s">
        <v>44</v>
      </c>
      <c r="B94" s="126" t="s">
        <v>113</v>
      </c>
      <c r="C94" s="126"/>
      <c r="D94" s="126"/>
      <c r="E94" s="126"/>
      <c r="F94" s="128">
        <f>22*8.42</f>
        <v>185.24</v>
      </c>
      <c r="G94" s="128"/>
      <c r="H94" s="46"/>
      <c r="I94" s="47"/>
      <c r="J94" s="47"/>
      <c r="K94" s="47"/>
    </row>
    <row r="95" spans="1:11" s="43" customFormat="1" ht="24.75" customHeight="1">
      <c r="A95" s="129" t="s">
        <v>47</v>
      </c>
      <c r="B95" s="130" t="s">
        <v>114</v>
      </c>
      <c r="C95" s="130"/>
      <c r="D95" s="130"/>
      <c r="E95" s="130"/>
      <c r="F95" s="131">
        <v>66.15</v>
      </c>
      <c r="G95" s="131"/>
      <c r="H95" s="46"/>
      <c r="I95" s="47"/>
      <c r="J95" s="47"/>
      <c r="K95" s="47"/>
    </row>
    <row r="96" spans="1:11" s="43" customFormat="1" ht="24.75" customHeight="1">
      <c r="A96" s="125" t="s">
        <v>50</v>
      </c>
      <c r="B96" s="130" t="s">
        <v>115</v>
      </c>
      <c r="C96" s="130"/>
      <c r="D96" s="130"/>
      <c r="E96" s="130"/>
      <c r="F96" s="131">
        <f>114.39</f>
        <v>114.39</v>
      </c>
      <c r="G96" s="131"/>
      <c r="H96" s="46"/>
      <c r="I96" s="47"/>
      <c r="J96" s="47"/>
      <c r="K96" s="47"/>
    </row>
    <row r="97" spans="1:11" s="43" customFormat="1" ht="27.75" customHeight="1">
      <c r="A97" s="118" t="s">
        <v>76</v>
      </c>
      <c r="B97" s="118"/>
      <c r="C97" s="118"/>
      <c r="D97" s="118"/>
      <c r="E97" s="118"/>
      <c r="F97" s="119">
        <f>SUM(F93:F96)</f>
        <v>365.78000000000003</v>
      </c>
      <c r="G97" s="119"/>
      <c r="H97" s="46"/>
      <c r="I97" s="47"/>
      <c r="J97" s="47"/>
      <c r="K97" s="47"/>
    </row>
    <row r="98" spans="1:11" s="43" customFormat="1" ht="10.5" customHeight="1">
      <c r="A98" s="66"/>
      <c r="B98" s="66"/>
      <c r="C98" s="66"/>
      <c r="D98" s="66"/>
      <c r="E98" s="66"/>
      <c r="F98" s="66"/>
      <c r="G98" s="66"/>
      <c r="H98" s="46"/>
      <c r="I98" s="47"/>
      <c r="J98" s="47"/>
      <c r="K98" s="47"/>
    </row>
    <row r="99" spans="1:11" ht="14.25" customHeight="1">
      <c r="A99" s="120" t="s">
        <v>116</v>
      </c>
      <c r="B99" s="120"/>
      <c r="C99" s="120"/>
      <c r="D99" s="120"/>
      <c r="E99" s="120"/>
      <c r="F99" s="120"/>
      <c r="G99" s="120"/>
      <c r="H99" s="46"/>
      <c r="I99" s="47"/>
      <c r="J99" s="47"/>
      <c r="K99" s="47"/>
    </row>
    <row r="100" spans="1:11" s="43" customFormat="1" ht="12" customHeight="1">
      <c r="A100" s="132"/>
      <c r="B100" s="132"/>
      <c r="C100" s="132"/>
      <c r="D100" s="132"/>
      <c r="E100" s="132"/>
      <c r="F100" s="132"/>
      <c r="G100" s="132"/>
      <c r="H100" s="46"/>
      <c r="I100" s="47"/>
      <c r="J100" s="47"/>
      <c r="K100" s="47"/>
    </row>
    <row r="101" spans="1:11" s="43" customFormat="1" ht="15.75" customHeight="1">
      <c r="A101" s="120" t="s">
        <v>117</v>
      </c>
      <c r="B101" s="120"/>
      <c r="C101" s="120"/>
      <c r="D101" s="120"/>
      <c r="E101" s="120"/>
      <c r="F101" s="120"/>
      <c r="G101" s="120"/>
      <c r="H101" s="46"/>
      <c r="I101" s="47"/>
      <c r="J101" s="47"/>
      <c r="K101" s="47"/>
    </row>
    <row r="102" spans="1:11" s="43" customFormat="1" ht="12" customHeight="1">
      <c r="A102" s="120"/>
      <c r="B102" s="120"/>
      <c r="C102" s="120"/>
      <c r="D102" s="120"/>
      <c r="E102" s="120"/>
      <c r="F102" s="120"/>
      <c r="G102" s="120"/>
      <c r="H102" s="46"/>
      <c r="I102" s="47"/>
      <c r="J102" s="47"/>
      <c r="K102" s="47"/>
    </row>
    <row r="103" spans="1:11" s="43" customFormat="1" ht="11.25" customHeight="1">
      <c r="A103" s="133"/>
      <c r="B103" s="133"/>
      <c r="C103" s="133"/>
      <c r="D103" s="133"/>
      <c r="E103" s="133"/>
      <c r="F103" s="133"/>
      <c r="G103" s="133"/>
      <c r="H103" s="46"/>
      <c r="I103" s="47"/>
      <c r="J103" s="47"/>
      <c r="K103" s="47"/>
    </row>
    <row r="104" spans="1:11" ht="27" customHeight="1">
      <c r="A104" s="108" t="s">
        <v>118</v>
      </c>
      <c r="B104" s="108"/>
      <c r="C104" s="108"/>
      <c r="D104" s="108"/>
      <c r="E104" s="108"/>
      <c r="F104" s="108"/>
      <c r="G104" s="108"/>
      <c r="H104" s="46"/>
      <c r="I104" s="47"/>
      <c r="J104" s="47"/>
      <c r="K104" s="47"/>
    </row>
    <row r="105" spans="1:11" s="43" customFormat="1" ht="13.5" customHeight="1">
      <c r="A105" s="47"/>
      <c r="B105" s="132"/>
      <c r="C105" s="132"/>
      <c r="D105" s="132"/>
      <c r="E105" s="132"/>
      <c r="F105" s="132"/>
      <c r="G105" s="132"/>
      <c r="H105" s="46"/>
      <c r="I105" s="47"/>
      <c r="J105" s="47"/>
      <c r="K105" s="47"/>
    </row>
    <row r="106" spans="1:11" ht="14.25" customHeight="1">
      <c r="A106" s="69" t="s">
        <v>119</v>
      </c>
      <c r="B106" s="69"/>
      <c r="C106" s="69"/>
      <c r="D106" s="69"/>
      <c r="E106" s="69"/>
      <c r="F106" s="69"/>
      <c r="G106" s="69"/>
      <c r="H106" s="46"/>
      <c r="I106" s="47"/>
      <c r="J106" s="47"/>
      <c r="K106" s="47"/>
    </row>
    <row r="107" spans="1:11" s="43" customFormat="1" ht="13.5" customHeight="1">
      <c r="A107" s="47"/>
      <c r="B107" s="47"/>
      <c r="C107" s="47"/>
      <c r="D107" s="47"/>
      <c r="E107" s="47"/>
      <c r="F107" s="47"/>
      <c r="G107" s="47"/>
      <c r="H107" s="46"/>
      <c r="I107" s="47"/>
      <c r="J107" s="47"/>
      <c r="K107" s="47"/>
    </row>
    <row r="108" spans="1:11" s="43" customFormat="1" ht="29.25" customHeight="1">
      <c r="A108" s="112">
        <v>2</v>
      </c>
      <c r="B108" s="134" t="s">
        <v>120</v>
      </c>
      <c r="C108" s="134"/>
      <c r="D108" s="134"/>
      <c r="E108" s="134"/>
      <c r="F108" s="112" t="s">
        <v>74</v>
      </c>
      <c r="G108" s="112"/>
      <c r="H108" s="46"/>
      <c r="I108" s="47"/>
      <c r="J108" s="47"/>
      <c r="K108" s="47"/>
    </row>
    <row r="109" spans="1:11" s="43" customFormat="1" ht="25.5" customHeight="1">
      <c r="A109" s="114" t="s">
        <v>80</v>
      </c>
      <c r="B109" s="78" t="s">
        <v>81</v>
      </c>
      <c r="C109" s="78"/>
      <c r="D109" s="78"/>
      <c r="E109" s="78"/>
      <c r="F109" s="135">
        <f>G60</f>
        <v>240.361992</v>
      </c>
      <c r="G109" s="135"/>
      <c r="H109" s="46"/>
      <c r="I109" s="47"/>
      <c r="J109" s="47"/>
      <c r="K109" s="47"/>
    </row>
    <row r="110" spans="1:11" s="43" customFormat="1" ht="13.5" customHeight="1">
      <c r="A110" s="114" t="s">
        <v>90</v>
      </c>
      <c r="B110" s="78" t="s">
        <v>91</v>
      </c>
      <c r="C110" s="78"/>
      <c r="D110" s="78"/>
      <c r="E110" s="78"/>
      <c r="F110" s="135">
        <f>G81</f>
        <v>543.4594530559999</v>
      </c>
      <c r="G110" s="135"/>
      <c r="H110" s="46"/>
      <c r="I110" s="47"/>
      <c r="J110" s="47"/>
      <c r="K110" s="47"/>
    </row>
    <row r="111" spans="1:11" s="43" customFormat="1" ht="13.5" customHeight="1">
      <c r="A111" s="114" t="s">
        <v>110</v>
      </c>
      <c r="B111" s="78" t="s">
        <v>111</v>
      </c>
      <c r="C111" s="78"/>
      <c r="D111" s="78"/>
      <c r="E111" s="78"/>
      <c r="F111" s="135">
        <f>F97</f>
        <v>365.78000000000003</v>
      </c>
      <c r="G111" s="135"/>
      <c r="H111" s="46"/>
      <c r="I111" s="47"/>
      <c r="J111" s="47"/>
      <c r="K111" s="47"/>
    </row>
    <row r="112" spans="1:11" s="43" customFormat="1" ht="14.25" customHeight="1">
      <c r="A112" s="134" t="s">
        <v>76</v>
      </c>
      <c r="B112" s="134"/>
      <c r="C112" s="134"/>
      <c r="D112" s="134"/>
      <c r="E112" s="134"/>
      <c r="F112" s="136">
        <f>F109+F110+F111</f>
        <v>1149.6014450559999</v>
      </c>
      <c r="G112" s="136"/>
      <c r="H112" s="46"/>
      <c r="I112" s="47"/>
      <c r="J112" s="47"/>
      <c r="K112" s="47"/>
    </row>
    <row r="113" spans="1:11" s="43" customFormat="1" ht="15.75" customHeight="1">
      <c r="A113" s="75"/>
      <c r="B113" s="75"/>
      <c r="C113" s="75"/>
      <c r="D113" s="75"/>
      <c r="E113" s="75"/>
      <c r="F113" s="75"/>
      <c r="G113" s="75"/>
      <c r="H113" s="46"/>
      <c r="I113" s="47"/>
      <c r="J113" s="47"/>
      <c r="K113" s="47"/>
    </row>
    <row r="114" spans="1:11" s="43" customFormat="1" ht="15.75" customHeight="1">
      <c r="A114" s="95" t="s">
        <v>121</v>
      </c>
      <c r="B114" s="95"/>
      <c r="C114" s="95"/>
      <c r="D114" s="95"/>
      <c r="E114" s="95"/>
      <c r="F114" s="95"/>
      <c r="G114" s="95"/>
      <c r="H114" s="46"/>
      <c r="I114" s="47"/>
      <c r="J114" s="47"/>
      <c r="K114" s="47"/>
    </row>
    <row r="115" spans="1:9" s="43" customFormat="1" ht="13.5" customHeight="1">
      <c r="A115" s="47"/>
      <c r="B115" s="75"/>
      <c r="C115" s="75"/>
      <c r="D115" s="75"/>
      <c r="E115" s="75"/>
      <c r="F115" s="75"/>
      <c r="G115" s="75"/>
      <c r="H115" s="46"/>
      <c r="I115" s="47"/>
    </row>
    <row r="116" spans="1:9" s="43" customFormat="1" ht="13.5" customHeight="1">
      <c r="A116" s="98">
        <v>3</v>
      </c>
      <c r="B116" s="98" t="s">
        <v>122</v>
      </c>
      <c r="C116" s="98"/>
      <c r="D116" s="98"/>
      <c r="E116" s="98"/>
      <c r="F116" s="98" t="s">
        <v>82</v>
      </c>
      <c r="G116" s="98" t="s">
        <v>74</v>
      </c>
      <c r="H116" s="46"/>
      <c r="I116" s="47"/>
    </row>
    <row r="117" spans="1:9" s="43" customFormat="1" ht="14.25" customHeight="1">
      <c r="A117" s="99" t="s">
        <v>41</v>
      </c>
      <c r="B117" s="137" t="s">
        <v>123</v>
      </c>
      <c r="C117" s="137"/>
      <c r="D117" s="137"/>
      <c r="E117" s="137"/>
      <c r="F117" s="138">
        <v>0.0042</v>
      </c>
      <c r="G117" s="139">
        <f aca="true" t="shared" si="0" ref="G117:G121">$F$48*F117</f>
        <v>5.193006</v>
      </c>
      <c r="H117" s="46"/>
      <c r="I117" s="47"/>
    </row>
    <row r="118" spans="1:9" s="43" customFormat="1" ht="14.25" customHeight="1">
      <c r="A118" s="56" t="s">
        <v>44</v>
      </c>
      <c r="B118" s="137" t="s">
        <v>124</v>
      </c>
      <c r="C118" s="137"/>
      <c r="D118" s="137"/>
      <c r="E118" s="137"/>
      <c r="F118" s="140">
        <f>0.08*F117</f>
        <v>0.000336</v>
      </c>
      <c r="G118" s="139">
        <f t="shared" si="0"/>
        <v>0.41544048</v>
      </c>
      <c r="H118" s="46"/>
      <c r="I118" s="47"/>
    </row>
    <row r="119" spans="1:9" s="43" customFormat="1" ht="26.25" customHeight="1">
      <c r="A119" s="56" t="s">
        <v>47</v>
      </c>
      <c r="B119" s="137" t="s">
        <v>125</v>
      </c>
      <c r="C119" s="137"/>
      <c r="D119" s="137"/>
      <c r="E119" s="137"/>
      <c r="F119" s="140">
        <v>0.04</v>
      </c>
      <c r="G119" s="139">
        <f t="shared" si="0"/>
        <v>49.4572</v>
      </c>
      <c r="H119" s="46"/>
      <c r="I119" s="47"/>
    </row>
    <row r="120" spans="1:9" s="43" customFormat="1" ht="14.25" customHeight="1">
      <c r="A120" s="56" t="s">
        <v>50</v>
      </c>
      <c r="B120" s="137" t="s">
        <v>126</v>
      </c>
      <c r="C120" s="137"/>
      <c r="D120" s="137"/>
      <c r="E120" s="137"/>
      <c r="F120" s="140">
        <v>0.0194</v>
      </c>
      <c r="G120" s="139">
        <f t="shared" si="0"/>
        <v>23.986742000000003</v>
      </c>
      <c r="H120" s="46"/>
      <c r="I120" s="47"/>
    </row>
    <row r="121" spans="1:9" s="43" customFormat="1" ht="24.75" customHeight="1">
      <c r="A121" s="56" t="s">
        <v>97</v>
      </c>
      <c r="B121" s="137" t="s">
        <v>127</v>
      </c>
      <c r="C121" s="137"/>
      <c r="D121" s="137"/>
      <c r="E121" s="137"/>
      <c r="F121" s="140">
        <f>F120*F81</f>
        <v>0.0071392</v>
      </c>
      <c r="G121" s="139">
        <f t="shared" si="0"/>
        <v>8.827121056000001</v>
      </c>
      <c r="H121" s="46"/>
      <c r="I121" s="47"/>
    </row>
    <row r="122" spans="1:9" s="43" customFormat="1" ht="13.5" customHeight="1">
      <c r="A122" s="141"/>
      <c r="B122" s="123" t="s">
        <v>128</v>
      </c>
      <c r="C122" s="123"/>
      <c r="D122" s="123"/>
      <c r="E122" s="123"/>
      <c r="F122" s="142">
        <f>SUM(F117:F121)</f>
        <v>0.0710752</v>
      </c>
      <c r="G122" s="143">
        <f>SUM(G117:G121)</f>
        <v>87.879509536</v>
      </c>
      <c r="H122" s="46"/>
      <c r="I122" s="47"/>
    </row>
    <row r="123" spans="1:9" s="43" customFormat="1" ht="13.5" customHeight="1">
      <c r="A123" s="144"/>
      <c r="B123" s="145"/>
      <c r="C123" s="145"/>
      <c r="D123" s="145"/>
      <c r="E123" s="145"/>
      <c r="F123" s="146"/>
      <c r="G123" s="147"/>
      <c r="H123" s="46"/>
      <c r="I123" s="47"/>
    </row>
    <row r="124" spans="1:9" s="43" customFormat="1" ht="13.5" customHeight="1">
      <c r="A124" s="120" t="s">
        <v>129</v>
      </c>
      <c r="B124" s="120"/>
      <c r="C124" s="120"/>
      <c r="D124" s="120"/>
      <c r="E124" s="120"/>
      <c r="F124" s="120"/>
      <c r="G124" s="120"/>
      <c r="H124" s="46"/>
      <c r="I124" s="47"/>
    </row>
    <row r="125" spans="1:9" s="43" customFormat="1" ht="13.5" customHeight="1">
      <c r="A125" s="120"/>
      <c r="B125" s="120"/>
      <c r="C125" s="120"/>
      <c r="D125" s="120"/>
      <c r="E125" s="120"/>
      <c r="F125" s="120"/>
      <c r="G125" s="120"/>
      <c r="H125" s="46"/>
      <c r="I125" s="47"/>
    </row>
    <row r="126" spans="1:9" s="43" customFormat="1" ht="13.5" customHeight="1">
      <c r="A126" s="120"/>
      <c r="B126" s="120"/>
      <c r="C126" s="120"/>
      <c r="D126" s="120"/>
      <c r="E126" s="120"/>
      <c r="F126" s="120"/>
      <c r="G126" s="120"/>
      <c r="H126" s="46"/>
      <c r="I126" s="47"/>
    </row>
    <row r="127" spans="1:9" s="43" customFormat="1" ht="13.5" customHeight="1">
      <c r="A127" s="120"/>
      <c r="B127" s="120"/>
      <c r="C127" s="120"/>
      <c r="D127" s="120"/>
      <c r="E127" s="120"/>
      <c r="F127" s="120"/>
      <c r="G127" s="120"/>
      <c r="H127" s="46"/>
      <c r="I127" s="47"/>
    </row>
    <row r="128" spans="1:9" s="43" customFormat="1" ht="13.5" customHeight="1">
      <c r="A128" s="144"/>
      <c r="B128" s="145"/>
      <c r="C128" s="145"/>
      <c r="D128" s="145"/>
      <c r="E128" s="145"/>
      <c r="F128" s="146"/>
      <c r="G128" s="148"/>
      <c r="H128" s="46"/>
      <c r="I128" s="47"/>
    </row>
    <row r="129" spans="1:9" s="43" customFormat="1" ht="57.75" customHeight="1">
      <c r="A129" s="149" t="s">
        <v>130</v>
      </c>
      <c r="B129" s="149"/>
      <c r="C129" s="149"/>
      <c r="D129" s="149"/>
      <c r="E129" s="149"/>
      <c r="F129" s="149"/>
      <c r="G129" s="149"/>
      <c r="H129" s="46"/>
      <c r="I129" s="47"/>
    </row>
    <row r="130" spans="1:9" s="43" customFormat="1" ht="80.25" customHeight="1">
      <c r="A130" s="150" t="s">
        <v>131</v>
      </c>
      <c r="B130" s="150"/>
      <c r="C130" s="150"/>
      <c r="D130" s="150"/>
      <c r="E130" s="150"/>
      <c r="F130" s="150"/>
      <c r="G130" s="150"/>
      <c r="H130" s="46"/>
      <c r="I130" s="47"/>
    </row>
    <row r="131" spans="1:9" s="43" customFormat="1" ht="15" customHeight="1">
      <c r="A131" s="149"/>
      <c r="B131" s="145"/>
      <c r="C131" s="145"/>
      <c r="D131" s="145"/>
      <c r="E131" s="145"/>
      <c r="F131" s="146"/>
      <c r="G131" s="148"/>
      <c r="H131" s="46"/>
      <c r="I131" s="47"/>
    </row>
    <row r="132" spans="1:11" s="43" customFormat="1" ht="15.75" customHeight="1">
      <c r="A132" s="95" t="s">
        <v>132</v>
      </c>
      <c r="B132" s="95"/>
      <c r="C132" s="95"/>
      <c r="D132" s="95"/>
      <c r="E132" s="95"/>
      <c r="F132" s="95"/>
      <c r="G132" s="95"/>
      <c r="H132" s="46"/>
      <c r="I132" s="151"/>
      <c r="J132" s="152"/>
      <c r="K132" s="47"/>
    </row>
    <row r="133" spans="1:11" s="43" customFormat="1" ht="15.75" customHeight="1">
      <c r="A133" s="153"/>
      <c r="B133" s="153"/>
      <c r="C133" s="153"/>
      <c r="D133" s="153"/>
      <c r="E133" s="153"/>
      <c r="F133" s="153"/>
      <c r="G133" s="153"/>
      <c r="H133" s="46"/>
      <c r="I133" s="47"/>
      <c r="J133" s="47"/>
      <c r="K133" s="47"/>
    </row>
    <row r="134" spans="1:11" s="43" customFormat="1" ht="24.75" customHeight="1">
      <c r="A134" s="108" t="s">
        <v>133</v>
      </c>
      <c r="B134" s="108"/>
      <c r="C134" s="108"/>
      <c r="D134" s="108"/>
      <c r="E134" s="108"/>
      <c r="F134" s="108"/>
      <c r="G134" s="108"/>
      <c r="H134" s="46"/>
      <c r="I134" s="47"/>
      <c r="J134" s="47"/>
      <c r="K134" s="47"/>
    </row>
    <row r="135" spans="1:11" s="43" customFormat="1" ht="14.25" customHeight="1">
      <c r="A135" s="153"/>
      <c r="B135" s="153"/>
      <c r="C135" s="153"/>
      <c r="D135" s="153"/>
      <c r="E135" s="153"/>
      <c r="F135" s="153"/>
      <c r="G135" s="153"/>
      <c r="H135" s="46"/>
      <c r="I135" s="47"/>
      <c r="J135" s="47"/>
      <c r="K135" s="47"/>
    </row>
    <row r="136" spans="1:11" s="43" customFormat="1" ht="13.5" customHeight="1">
      <c r="A136" s="110" t="s">
        <v>134</v>
      </c>
      <c r="B136" s="110"/>
      <c r="C136" s="110"/>
      <c r="D136" s="110"/>
      <c r="E136" s="110"/>
      <c r="F136" s="110"/>
      <c r="G136" s="154">
        <f>(F48+F112+G122)</f>
        <v>2473.910954592</v>
      </c>
      <c r="H136" s="46"/>
      <c r="I136" s="47"/>
      <c r="J136" s="47"/>
      <c r="K136" s="47"/>
    </row>
    <row r="137" spans="1:11" s="43" customFormat="1" ht="14.25" customHeight="1">
      <c r="A137" s="153"/>
      <c r="B137" s="153"/>
      <c r="C137" s="153"/>
      <c r="D137" s="153"/>
      <c r="E137" s="153"/>
      <c r="F137" s="153"/>
      <c r="G137" s="155"/>
      <c r="H137" s="46"/>
      <c r="I137" s="47"/>
      <c r="J137" s="47"/>
      <c r="K137" s="47"/>
    </row>
    <row r="138" spans="1:11" s="43" customFormat="1" ht="15.75" customHeight="1">
      <c r="A138" s="122" t="s">
        <v>135</v>
      </c>
      <c r="B138" s="122"/>
      <c r="C138" s="122"/>
      <c r="D138" s="122"/>
      <c r="E138" s="122"/>
      <c r="F138" s="122"/>
      <c r="G138" s="122"/>
      <c r="H138" s="46"/>
      <c r="I138" s="47"/>
      <c r="J138" s="47"/>
      <c r="K138" s="47"/>
    </row>
    <row r="139" spans="1:11" s="43" customFormat="1" ht="15.75" customHeight="1">
      <c r="A139" s="153"/>
      <c r="B139" s="153"/>
      <c r="C139" s="153"/>
      <c r="D139" s="153"/>
      <c r="E139" s="153"/>
      <c r="F139" s="153"/>
      <c r="G139" s="153"/>
      <c r="H139" s="46"/>
      <c r="I139" s="47"/>
      <c r="J139" s="47"/>
      <c r="K139" s="47"/>
    </row>
    <row r="140" spans="1:11" s="43" customFormat="1" ht="25.5" customHeight="1">
      <c r="A140" s="98" t="s">
        <v>136</v>
      </c>
      <c r="B140" s="98" t="s">
        <v>137</v>
      </c>
      <c r="C140" s="98"/>
      <c r="D140" s="98"/>
      <c r="E140" s="98"/>
      <c r="F140" s="156" t="s">
        <v>138</v>
      </c>
      <c r="G140" s="98" t="s">
        <v>74</v>
      </c>
      <c r="H140" s="46"/>
      <c r="I140" s="47"/>
      <c r="J140" s="47"/>
      <c r="K140" s="47"/>
    </row>
    <row r="141" spans="1:11" s="43" customFormat="1" ht="13.5" customHeight="1">
      <c r="A141" s="56" t="s">
        <v>41</v>
      </c>
      <c r="B141" s="137" t="s">
        <v>139</v>
      </c>
      <c r="C141" s="137"/>
      <c r="D141" s="137"/>
      <c r="E141" s="137"/>
      <c r="F141" s="157">
        <v>0.0833</v>
      </c>
      <c r="G141" s="158">
        <f aca="true" t="shared" si="1" ref="G141:G146">$G$136*F141</f>
        <v>206.0767825175136</v>
      </c>
      <c r="H141" s="46"/>
      <c r="I141" s="159"/>
      <c r="J141" s="47"/>
      <c r="K141" s="47"/>
    </row>
    <row r="142" spans="1:11" s="43" customFormat="1" ht="13.5" customHeight="1">
      <c r="A142" s="125" t="s">
        <v>44</v>
      </c>
      <c r="B142" s="160" t="s">
        <v>137</v>
      </c>
      <c r="C142" s="160"/>
      <c r="D142" s="160"/>
      <c r="E142" s="160"/>
      <c r="F142" s="103">
        <v>0.0222</v>
      </c>
      <c r="G142" s="158">
        <f t="shared" si="1"/>
        <v>54.920823191942404</v>
      </c>
      <c r="H142" s="46"/>
      <c r="I142" s="161"/>
      <c r="J142" s="47"/>
      <c r="K142" s="47"/>
    </row>
    <row r="143" spans="1:11" s="43" customFormat="1" ht="13.5" customHeight="1">
      <c r="A143" s="125" t="s">
        <v>47</v>
      </c>
      <c r="B143" s="100" t="s">
        <v>140</v>
      </c>
      <c r="C143" s="100"/>
      <c r="D143" s="100"/>
      <c r="E143" s="100"/>
      <c r="F143" s="103">
        <v>0.0004</v>
      </c>
      <c r="G143" s="158">
        <f t="shared" si="1"/>
        <v>0.9895643818368001</v>
      </c>
      <c r="H143" s="46"/>
      <c r="I143" s="47"/>
      <c r="J143" s="47"/>
      <c r="K143" s="47"/>
    </row>
    <row r="144" spans="1:11" s="43" customFormat="1" ht="13.5" customHeight="1">
      <c r="A144" s="125" t="s">
        <v>50</v>
      </c>
      <c r="B144" s="100" t="s">
        <v>141</v>
      </c>
      <c r="C144" s="100"/>
      <c r="D144" s="100"/>
      <c r="E144" s="100"/>
      <c r="F144" s="103">
        <v>0.0002</v>
      </c>
      <c r="G144" s="158">
        <f t="shared" si="1"/>
        <v>0.49478219091840003</v>
      </c>
      <c r="H144" s="46"/>
      <c r="I144" s="47"/>
      <c r="J144" s="47"/>
      <c r="K144" s="47"/>
    </row>
    <row r="145" spans="1:11" s="43" customFormat="1" ht="13.5" customHeight="1">
      <c r="A145" s="125" t="s">
        <v>97</v>
      </c>
      <c r="B145" s="100" t="s">
        <v>142</v>
      </c>
      <c r="C145" s="100"/>
      <c r="D145" s="100"/>
      <c r="E145" s="100"/>
      <c r="F145" s="103">
        <v>0.0014</v>
      </c>
      <c r="G145" s="158">
        <f t="shared" si="1"/>
        <v>3.4634753364288002</v>
      </c>
      <c r="H145" s="46"/>
      <c r="I145" s="47"/>
      <c r="J145" s="47"/>
      <c r="K145" s="47"/>
    </row>
    <row r="146" spans="1:11" s="43" customFormat="1" ht="13.5" customHeight="1">
      <c r="A146" s="162" t="s">
        <v>99</v>
      </c>
      <c r="B146" s="100" t="s">
        <v>143</v>
      </c>
      <c r="C146" s="100"/>
      <c r="D146" s="100"/>
      <c r="E146" s="100"/>
      <c r="F146" s="163">
        <v>0.0166</v>
      </c>
      <c r="G146" s="158">
        <f t="shared" si="1"/>
        <v>41.0669218462272</v>
      </c>
      <c r="H146" s="46"/>
      <c r="I146" s="47"/>
      <c r="J146" s="47"/>
      <c r="K146" s="47"/>
    </row>
    <row r="147" spans="1:11" s="43" customFormat="1" ht="13.5" customHeight="1">
      <c r="A147" s="141"/>
      <c r="B147" s="123" t="s">
        <v>128</v>
      </c>
      <c r="C147" s="123"/>
      <c r="D147" s="123"/>
      <c r="E147" s="123"/>
      <c r="F147" s="142">
        <f>SUM(F141:F146)</f>
        <v>0.1241</v>
      </c>
      <c r="G147" s="143">
        <f>SUM(G141:G146)</f>
        <v>307.0123494648672</v>
      </c>
      <c r="H147" s="46"/>
      <c r="I147" s="47"/>
      <c r="J147" s="47"/>
      <c r="K147" s="47"/>
    </row>
    <row r="148" spans="1:11" ht="14.25" customHeight="1">
      <c r="A148" s="47"/>
      <c r="B148" s="47"/>
      <c r="C148" s="47"/>
      <c r="D148" s="47"/>
      <c r="E148" s="47"/>
      <c r="F148" s="47"/>
      <c r="G148" s="47"/>
      <c r="H148" s="46"/>
      <c r="I148" s="47"/>
      <c r="J148" s="47"/>
      <c r="K148" s="47"/>
    </row>
    <row r="149" spans="1:11" s="43" customFormat="1" ht="13.5" customHeight="1">
      <c r="A149" s="108" t="s">
        <v>144</v>
      </c>
      <c r="B149" s="108"/>
      <c r="C149" s="108"/>
      <c r="D149" s="108"/>
      <c r="E149" s="108"/>
      <c r="F149" s="108"/>
      <c r="G149" s="108"/>
      <c r="H149" s="46"/>
      <c r="I149" s="47"/>
      <c r="J149" s="47"/>
      <c r="K149" s="47"/>
    </row>
    <row r="150" spans="1:11" s="43" customFormat="1" ht="21" customHeight="1">
      <c r="A150" s="108"/>
      <c r="B150" s="108"/>
      <c r="C150" s="108"/>
      <c r="D150" s="108"/>
      <c r="E150" s="108"/>
      <c r="F150" s="108"/>
      <c r="G150" s="108"/>
      <c r="H150" s="46"/>
      <c r="I150" s="47"/>
      <c r="J150" s="47"/>
      <c r="K150" s="47"/>
    </row>
    <row r="151" spans="1:11" s="43" customFormat="1" ht="80.25" customHeight="1">
      <c r="A151" s="164" t="s">
        <v>145</v>
      </c>
      <c r="B151" s="164"/>
      <c r="C151" s="164"/>
      <c r="D151" s="164"/>
      <c r="E151" s="164"/>
      <c r="F151" s="164"/>
      <c r="G151" s="164"/>
      <c r="H151" s="46"/>
      <c r="I151" s="47"/>
      <c r="J151" s="47"/>
      <c r="K151" s="47"/>
    </row>
    <row r="152" spans="1:11" s="43" customFormat="1" ht="13.5" customHeight="1">
      <c r="A152" s="165"/>
      <c r="B152" s="120"/>
      <c r="C152" s="120"/>
      <c r="D152" s="120"/>
      <c r="E152" s="120"/>
      <c r="F152" s="120"/>
      <c r="G152" s="120"/>
      <c r="H152" s="46"/>
      <c r="I152" s="47"/>
      <c r="J152" s="47"/>
      <c r="K152" s="47"/>
    </row>
    <row r="153" spans="1:11" s="43" customFormat="1" ht="79.5" customHeight="1">
      <c r="A153" s="164" t="s">
        <v>146</v>
      </c>
      <c r="B153" s="164"/>
      <c r="C153" s="164"/>
      <c r="D153" s="164"/>
      <c r="E153" s="164"/>
      <c r="F153" s="164"/>
      <c r="G153" s="164"/>
      <c r="H153" s="46"/>
      <c r="I153" s="47"/>
      <c r="J153" s="47"/>
      <c r="K153" s="47"/>
    </row>
    <row r="154" spans="1:11" s="43" customFormat="1" ht="14.25" customHeight="1">
      <c r="A154" s="47"/>
      <c r="B154" s="47"/>
      <c r="C154" s="47"/>
      <c r="D154" s="47"/>
      <c r="E154" s="47"/>
      <c r="F154" s="47"/>
      <c r="G154" s="47"/>
      <c r="H154" s="46"/>
      <c r="I154" s="47"/>
      <c r="J154" s="47"/>
      <c r="K154" s="47"/>
    </row>
    <row r="155" spans="1:11" s="43" customFormat="1" ht="123.75" customHeight="1">
      <c r="A155" s="164" t="s">
        <v>147</v>
      </c>
      <c r="B155" s="164"/>
      <c r="C155" s="164"/>
      <c r="D155" s="164"/>
      <c r="E155" s="164"/>
      <c r="F155" s="164"/>
      <c r="G155" s="164"/>
      <c r="H155" s="46"/>
      <c r="I155" s="47"/>
      <c r="J155" s="47"/>
      <c r="K155" s="47"/>
    </row>
    <row r="156" spans="1:11" s="43" customFormat="1" ht="13.5" customHeight="1">
      <c r="A156" s="165"/>
      <c r="B156" s="47"/>
      <c r="C156" s="47"/>
      <c r="D156" s="47"/>
      <c r="E156" s="47"/>
      <c r="F156" s="47"/>
      <c r="G156" s="47"/>
      <c r="H156" s="46"/>
      <c r="I156" s="47"/>
      <c r="J156" s="47"/>
      <c r="K156" s="47"/>
    </row>
    <row r="157" spans="1:11" s="43" customFormat="1" ht="188.25" customHeight="1">
      <c r="A157" s="164" t="s">
        <v>148</v>
      </c>
      <c r="B157" s="164"/>
      <c r="C157" s="164"/>
      <c r="D157" s="164"/>
      <c r="E157" s="164"/>
      <c r="F157" s="164"/>
      <c r="G157" s="164"/>
      <c r="H157" s="46"/>
      <c r="I157" s="47"/>
      <c r="J157" s="47"/>
      <c r="K157" s="47"/>
    </row>
    <row r="158" spans="1:11" s="43" customFormat="1" ht="13.5" customHeight="1">
      <c r="A158" s="165"/>
      <c r="B158" s="47"/>
      <c r="C158" s="47"/>
      <c r="D158" s="47"/>
      <c r="E158" s="47"/>
      <c r="F158" s="47"/>
      <c r="G158" s="47"/>
      <c r="H158" s="46"/>
      <c r="I158" s="47"/>
      <c r="J158" s="47"/>
      <c r="K158" s="47"/>
    </row>
    <row r="159" spans="1:11" s="43" customFormat="1" ht="156" customHeight="1">
      <c r="A159" s="164" t="s">
        <v>149</v>
      </c>
      <c r="B159" s="164"/>
      <c r="C159" s="164"/>
      <c r="D159" s="164"/>
      <c r="E159" s="164"/>
      <c r="F159" s="164"/>
      <c r="G159" s="164"/>
      <c r="H159" s="46"/>
      <c r="I159" s="47"/>
      <c r="J159" s="47"/>
      <c r="K159" s="47"/>
    </row>
    <row r="160" spans="1:11" s="43" customFormat="1" ht="13.5" customHeight="1">
      <c r="A160" s="165"/>
      <c r="B160" s="47"/>
      <c r="C160" s="47"/>
      <c r="D160" s="47"/>
      <c r="E160" s="47"/>
      <c r="F160" s="47"/>
      <c r="G160" s="47"/>
      <c r="H160" s="46"/>
      <c r="I160" s="47"/>
      <c r="J160" s="47"/>
      <c r="K160" s="47"/>
    </row>
    <row r="161" spans="1:11" s="43" customFormat="1" ht="60.75" customHeight="1">
      <c r="A161" s="164" t="s">
        <v>150</v>
      </c>
      <c r="B161" s="164"/>
      <c r="C161" s="164"/>
      <c r="D161" s="164"/>
      <c r="E161" s="164"/>
      <c r="F161" s="164"/>
      <c r="G161" s="164"/>
      <c r="H161" s="46"/>
      <c r="I161" s="47"/>
      <c r="J161" s="47"/>
      <c r="K161" s="47"/>
    </row>
    <row r="162" spans="1:11" s="43" customFormat="1" ht="13.5" customHeight="1">
      <c r="A162" s="165"/>
      <c r="B162" s="47"/>
      <c r="C162" s="47"/>
      <c r="D162" s="47"/>
      <c r="E162" s="47"/>
      <c r="F162" s="47"/>
      <c r="G162" s="47"/>
      <c r="H162" s="46"/>
      <c r="I162" s="47"/>
      <c r="J162" s="47"/>
      <c r="K162" s="47"/>
    </row>
    <row r="163" spans="1:11" s="43" customFormat="1" ht="15.75" customHeight="1">
      <c r="A163" s="122" t="s">
        <v>151</v>
      </c>
      <c r="B163" s="122"/>
      <c r="C163" s="122"/>
      <c r="D163" s="122"/>
      <c r="E163" s="122"/>
      <c r="F163" s="122"/>
      <c r="G163" s="122"/>
      <c r="H163" s="46"/>
      <c r="I163" s="47"/>
      <c r="J163" s="166"/>
      <c r="K163" s="47"/>
    </row>
    <row r="164" spans="1:11" s="43" customFormat="1" ht="15.75" customHeight="1">
      <c r="A164" s="153"/>
      <c r="B164" s="153"/>
      <c r="C164" s="153"/>
      <c r="D164" s="153"/>
      <c r="E164" s="153"/>
      <c r="F164" s="153"/>
      <c r="G164" s="153"/>
      <c r="H164" s="46"/>
      <c r="I164" s="47"/>
      <c r="J164" s="47"/>
      <c r="K164" s="47"/>
    </row>
    <row r="165" spans="1:11" s="43" customFormat="1" ht="13.5" customHeight="1">
      <c r="A165" s="98" t="s">
        <v>152</v>
      </c>
      <c r="B165" s="98" t="s">
        <v>153</v>
      </c>
      <c r="C165" s="98"/>
      <c r="D165" s="98"/>
      <c r="E165" s="98"/>
      <c r="F165" s="156" t="s">
        <v>82</v>
      </c>
      <c r="G165" s="98" t="s">
        <v>74</v>
      </c>
      <c r="H165" s="46"/>
      <c r="I165" s="47"/>
      <c r="J165" s="47"/>
      <c r="K165" s="47"/>
    </row>
    <row r="166" spans="1:11" s="43" customFormat="1" ht="14.25" customHeight="1">
      <c r="A166" s="90" t="s">
        <v>41</v>
      </c>
      <c r="B166" s="100" t="s">
        <v>154</v>
      </c>
      <c r="C166" s="100"/>
      <c r="D166" s="100"/>
      <c r="E166" s="100"/>
      <c r="F166" s="101">
        <v>0</v>
      </c>
      <c r="G166" s="102">
        <f>G136*F166</f>
        <v>0</v>
      </c>
      <c r="H166" s="46"/>
      <c r="I166" s="47"/>
      <c r="J166" s="47"/>
      <c r="K166" s="47"/>
    </row>
    <row r="167" spans="1:11" s="43" customFormat="1" ht="13.5" customHeight="1">
      <c r="A167" s="63" t="s">
        <v>155</v>
      </c>
      <c r="B167" s="63"/>
      <c r="C167" s="63"/>
      <c r="D167" s="63"/>
      <c r="E167" s="63"/>
      <c r="F167" s="142">
        <v>0</v>
      </c>
      <c r="G167" s="167">
        <f>G166</f>
        <v>0</v>
      </c>
      <c r="H167" s="46"/>
      <c r="I167" s="47"/>
      <c r="J167" s="47"/>
      <c r="K167" s="47"/>
    </row>
    <row r="168" spans="1:11" s="43" customFormat="1" ht="13.5" customHeight="1">
      <c r="A168" s="107" t="s">
        <v>156</v>
      </c>
      <c r="B168" s="107"/>
      <c r="C168" s="107"/>
      <c r="D168" s="107"/>
      <c r="E168" s="107"/>
      <c r="F168" s="107"/>
      <c r="G168" s="107"/>
      <c r="H168" s="46"/>
      <c r="I168" s="47"/>
      <c r="J168" s="47"/>
      <c r="K168" s="47"/>
    </row>
    <row r="169" spans="1:11" s="43" customFormat="1" ht="15.75" customHeight="1">
      <c r="A169" s="107"/>
      <c r="B169" s="107"/>
      <c r="C169" s="107"/>
      <c r="D169" s="107"/>
      <c r="E169" s="107"/>
      <c r="F169" s="107"/>
      <c r="G169" s="107"/>
      <c r="H169" s="46"/>
      <c r="I169" s="47"/>
      <c r="J169" s="47"/>
      <c r="K169" s="47"/>
    </row>
    <row r="170" spans="1:11" s="43" customFormat="1" ht="15.75" customHeight="1">
      <c r="A170" s="168"/>
      <c r="B170" s="54"/>
      <c r="C170" s="54"/>
      <c r="D170" s="54"/>
      <c r="E170" s="54"/>
      <c r="F170" s="169"/>
      <c r="G170" s="170"/>
      <c r="H170" s="46"/>
      <c r="I170" s="47"/>
      <c r="J170" s="47"/>
      <c r="K170" s="47"/>
    </row>
    <row r="171" spans="1:11" s="43" customFormat="1" ht="13.5" customHeight="1">
      <c r="A171" s="69" t="s">
        <v>157</v>
      </c>
      <c r="B171" s="69"/>
      <c r="C171" s="69"/>
      <c r="D171" s="69"/>
      <c r="E171" s="69"/>
      <c r="F171" s="69"/>
      <c r="G171" s="69"/>
      <c r="H171" s="46"/>
      <c r="I171" s="47"/>
      <c r="J171" s="47"/>
      <c r="K171" s="47"/>
    </row>
    <row r="172" spans="1:11" s="43" customFormat="1" ht="14.25" customHeight="1">
      <c r="A172" s="171"/>
      <c r="B172" s="171"/>
      <c r="C172" s="171"/>
      <c r="D172" s="171"/>
      <c r="E172" s="171"/>
      <c r="F172" s="171"/>
      <c r="G172" s="171"/>
      <c r="H172" s="46"/>
      <c r="I172" s="47"/>
      <c r="J172" s="47"/>
      <c r="K172" s="47"/>
    </row>
    <row r="173" spans="1:11" s="43" customFormat="1" ht="14.25" customHeight="1">
      <c r="A173" s="98">
        <v>4</v>
      </c>
      <c r="B173" s="172" t="s">
        <v>158</v>
      </c>
      <c r="C173" s="172"/>
      <c r="D173" s="172"/>
      <c r="E173" s="172"/>
      <c r="F173" s="63"/>
      <c r="G173" s="98" t="s">
        <v>74</v>
      </c>
      <c r="H173" s="46"/>
      <c r="I173" s="47"/>
      <c r="J173" s="47"/>
      <c r="K173" s="47"/>
    </row>
    <row r="174" spans="1:11" s="43" customFormat="1" ht="13.5" customHeight="1">
      <c r="A174" s="90" t="s">
        <v>136</v>
      </c>
      <c r="B174" s="100" t="s">
        <v>137</v>
      </c>
      <c r="C174" s="100"/>
      <c r="D174" s="100"/>
      <c r="E174" s="100"/>
      <c r="F174" s="101">
        <f>F147</f>
        <v>0.1241</v>
      </c>
      <c r="G174" s="173">
        <f>G147</f>
        <v>307.0123494648672</v>
      </c>
      <c r="H174" s="46"/>
      <c r="I174" s="47"/>
      <c r="J174" s="47"/>
      <c r="K174" s="47"/>
    </row>
    <row r="175" spans="1:11" s="43" customFormat="1" ht="13.5" customHeight="1">
      <c r="A175" s="125" t="s">
        <v>152</v>
      </c>
      <c r="B175" s="100" t="s">
        <v>153</v>
      </c>
      <c r="C175" s="100"/>
      <c r="D175" s="100"/>
      <c r="E175" s="100"/>
      <c r="F175" s="103">
        <f>F167</f>
        <v>0</v>
      </c>
      <c r="G175" s="173">
        <f>G167</f>
        <v>0</v>
      </c>
      <c r="H175" s="46"/>
      <c r="I175" s="47"/>
      <c r="J175" s="47"/>
      <c r="K175" s="47"/>
    </row>
    <row r="176" spans="1:11" s="43" customFormat="1" ht="13.5" customHeight="1">
      <c r="A176" s="141"/>
      <c r="B176" s="123" t="s">
        <v>128</v>
      </c>
      <c r="C176" s="123"/>
      <c r="D176" s="123"/>
      <c r="E176" s="123"/>
      <c r="F176" s="142">
        <f>F174</f>
        <v>0.1241</v>
      </c>
      <c r="G176" s="143">
        <f>G174+G175</f>
        <v>307.0123494648672</v>
      </c>
      <c r="H176" s="46"/>
      <c r="I176" s="47"/>
      <c r="J176" s="47"/>
      <c r="K176" s="47"/>
    </row>
    <row r="177" spans="1:11" ht="14.25" customHeight="1">
      <c r="A177" s="47"/>
      <c r="B177" s="47"/>
      <c r="C177" s="47"/>
      <c r="D177" s="47"/>
      <c r="E177" s="47"/>
      <c r="F177" s="47"/>
      <c r="G177" s="47"/>
      <c r="H177" s="46"/>
      <c r="I177" s="47"/>
      <c r="J177" s="47"/>
      <c r="K177" s="47"/>
    </row>
    <row r="178" spans="1:11" s="43" customFormat="1" ht="15.75" customHeight="1">
      <c r="A178" s="95" t="s">
        <v>159</v>
      </c>
      <c r="B178" s="95"/>
      <c r="C178" s="95"/>
      <c r="D178" s="95"/>
      <c r="E178" s="95"/>
      <c r="F178" s="95"/>
      <c r="G178" s="95"/>
      <c r="H178" s="46"/>
      <c r="I178" s="47"/>
      <c r="J178" s="47"/>
      <c r="K178" s="47"/>
    </row>
    <row r="179" spans="1:11" ht="15.75" customHeight="1">
      <c r="A179" s="47"/>
      <c r="B179" s="47"/>
      <c r="C179" s="47"/>
      <c r="D179" s="47"/>
      <c r="E179" s="47"/>
      <c r="F179" s="47"/>
      <c r="G179" s="47"/>
      <c r="H179" s="46"/>
      <c r="I179" s="47"/>
      <c r="J179" s="47"/>
      <c r="K179" s="47"/>
    </row>
    <row r="180" spans="1:11" s="43" customFormat="1" ht="13.5" customHeight="1">
      <c r="A180" s="63">
        <v>5</v>
      </c>
      <c r="B180" s="63" t="s">
        <v>160</v>
      </c>
      <c r="C180" s="63"/>
      <c r="D180" s="63"/>
      <c r="E180" s="63"/>
      <c r="F180" s="63" t="s">
        <v>74</v>
      </c>
      <c r="G180" s="63"/>
      <c r="H180" s="46"/>
      <c r="I180" s="47"/>
      <c r="J180" s="47"/>
      <c r="K180" s="47"/>
    </row>
    <row r="181" spans="1:11" s="43" customFormat="1" ht="13.5" customHeight="1">
      <c r="A181" s="56" t="s">
        <v>41</v>
      </c>
      <c r="B181" s="137" t="s">
        <v>161</v>
      </c>
      <c r="C181" s="137"/>
      <c r="D181" s="137"/>
      <c r="E181" s="137"/>
      <c r="F181" s="158">
        <f>Fardamento!G100</f>
        <v>63.54</v>
      </c>
      <c r="G181" s="158"/>
      <c r="H181" s="46"/>
      <c r="I181" s="47"/>
      <c r="J181" s="47"/>
      <c r="K181" s="47"/>
    </row>
    <row r="182" spans="1:11" s="43" customFormat="1" ht="13.5" customHeight="1">
      <c r="A182" s="56" t="s">
        <v>44</v>
      </c>
      <c r="B182" s="137" t="s">
        <v>162</v>
      </c>
      <c r="C182" s="137"/>
      <c r="D182" s="137"/>
      <c r="E182" s="137"/>
      <c r="F182" s="135">
        <f>'Materiais e Equipamentos'!H194</f>
        <v>47.77</v>
      </c>
      <c r="G182" s="135"/>
      <c r="H182" s="46"/>
      <c r="I182" s="47"/>
      <c r="J182" s="47"/>
      <c r="K182" s="47"/>
    </row>
    <row r="183" spans="1:11" s="43" customFormat="1" ht="13.5" customHeight="1">
      <c r="A183" s="56" t="s">
        <v>47</v>
      </c>
      <c r="B183" s="137" t="s">
        <v>163</v>
      </c>
      <c r="C183" s="137"/>
      <c r="D183" s="137"/>
      <c r="E183" s="137"/>
      <c r="F183" s="158">
        <v>0</v>
      </c>
      <c r="G183" s="158"/>
      <c r="H183" s="46"/>
      <c r="I183" s="47"/>
      <c r="J183" s="47"/>
      <c r="K183" s="47"/>
    </row>
    <row r="184" spans="1:11" s="43" customFormat="1" ht="13.5" customHeight="1">
      <c r="A184" s="56" t="s">
        <v>50</v>
      </c>
      <c r="B184" s="137" t="s">
        <v>164</v>
      </c>
      <c r="C184" s="137"/>
      <c r="D184" s="137"/>
      <c r="E184" s="137"/>
      <c r="F184" s="174">
        <f>'Materiais e Equipamentos'!H206</f>
        <v>33.52</v>
      </c>
      <c r="G184" s="174"/>
      <c r="H184" s="46"/>
      <c r="I184" s="47"/>
      <c r="J184" s="47"/>
      <c r="K184" s="47"/>
    </row>
    <row r="185" spans="1:11" s="43" customFormat="1" ht="13.5" customHeight="1">
      <c r="A185" s="175"/>
      <c r="B185" s="63" t="s">
        <v>76</v>
      </c>
      <c r="C185" s="63"/>
      <c r="D185" s="63"/>
      <c r="E185" s="63"/>
      <c r="F185" s="176">
        <f>SUM(F181:F184)</f>
        <v>144.83</v>
      </c>
      <c r="G185" s="176"/>
      <c r="H185" s="46"/>
      <c r="I185" s="47"/>
      <c r="J185" s="47"/>
      <c r="K185" s="47"/>
    </row>
    <row r="186" spans="1:11" ht="14.25" customHeight="1">
      <c r="A186" s="47"/>
      <c r="B186" s="47"/>
      <c r="C186" s="47"/>
      <c r="D186" s="47"/>
      <c r="E186" s="47"/>
      <c r="F186" s="47"/>
      <c r="G186" s="47"/>
      <c r="H186" s="46"/>
      <c r="I186" s="47"/>
      <c r="J186" s="47"/>
      <c r="K186" s="47"/>
    </row>
    <row r="187" spans="1:11" s="43" customFormat="1" ht="13.5" customHeight="1">
      <c r="A187" s="120" t="s">
        <v>165</v>
      </c>
      <c r="B187" s="120"/>
      <c r="C187" s="120"/>
      <c r="D187" s="120"/>
      <c r="E187" s="120"/>
      <c r="F187" s="120"/>
      <c r="G187" s="120"/>
      <c r="H187" s="46"/>
      <c r="I187" s="47"/>
      <c r="J187" s="47"/>
      <c r="K187" s="47"/>
    </row>
    <row r="188" spans="1:11" s="43" customFormat="1" ht="14.25" customHeight="1">
      <c r="A188" s="84"/>
      <c r="B188" s="47"/>
      <c r="C188" s="47"/>
      <c r="D188" s="47"/>
      <c r="E188" s="47"/>
      <c r="F188" s="47"/>
      <c r="G188" s="47"/>
      <c r="H188" s="46"/>
      <c r="I188" s="47"/>
      <c r="J188" s="47"/>
      <c r="K188" s="47"/>
    </row>
    <row r="189" spans="1:11" s="43" customFormat="1" ht="15.75" customHeight="1">
      <c r="A189" s="177" t="s">
        <v>166</v>
      </c>
      <c r="B189" s="177"/>
      <c r="C189" s="177"/>
      <c r="D189" s="177"/>
      <c r="E189" s="177"/>
      <c r="F189" s="177"/>
      <c r="G189" s="177"/>
      <c r="H189" s="46"/>
      <c r="I189" s="47"/>
      <c r="J189" s="47"/>
      <c r="K189" s="47"/>
    </row>
    <row r="190" spans="1:11" s="43" customFormat="1" ht="15.75" customHeight="1">
      <c r="A190" s="178"/>
      <c r="B190" s="178"/>
      <c r="C190" s="178"/>
      <c r="D190" s="178"/>
      <c r="E190" s="178"/>
      <c r="F190" s="178"/>
      <c r="G190" s="178"/>
      <c r="H190" s="46"/>
      <c r="I190" s="47"/>
      <c r="J190" s="47"/>
      <c r="K190" s="47"/>
    </row>
    <row r="191" spans="1:11" s="43" customFormat="1" ht="13.5" customHeight="1">
      <c r="A191" s="110" t="s">
        <v>167</v>
      </c>
      <c r="B191" s="110"/>
      <c r="C191" s="110"/>
      <c r="D191" s="110"/>
      <c r="E191" s="110"/>
      <c r="F191" s="110"/>
      <c r="G191" s="179">
        <f>F48+F112+G122+G176+F185</f>
        <v>2925.7533040568674</v>
      </c>
      <c r="H191" s="46"/>
      <c r="I191" s="47"/>
      <c r="J191" s="47"/>
      <c r="K191" s="47"/>
    </row>
    <row r="192" spans="1:11" s="43" customFormat="1" ht="14.25" customHeight="1">
      <c r="A192" s="47"/>
      <c r="B192" s="53"/>
      <c r="C192" s="53"/>
      <c r="D192" s="53"/>
      <c r="E192" s="53"/>
      <c r="F192" s="53"/>
      <c r="G192" s="180">
        <f>G191+G194</f>
        <v>3013.5259031785736</v>
      </c>
      <c r="H192" s="46"/>
      <c r="I192" s="47"/>
      <c r="J192" s="47"/>
      <c r="K192" s="47"/>
    </row>
    <row r="193" spans="1:11" s="43" customFormat="1" ht="13.5" customHeight="1">
      <c r="A193" s="93">
        <v>6</v>
      </c>
      <c r="B193" s="181" t="s">
        <v>168</v>
      </c>
      <c r="C193" s="181"/>
      <c r="D193" s="181"/>
      <c r="E193" s="181"/>
      <c r="F193" s="181" t="s">
        <v>82</v>
      </c>
      <c r="G193" s="182" t="s">
        <v>74</v>
      </c>
      <c r="H193" s="46"/>
      <c r="I193" s="47"/>
      <c r="J193" s="47"/>
      <c r="K193" s="47"/>
    </row>
    <row r="194" spans="1:11" s="43" customFormat="1" ht="13.5" customHeight="1">
      <c r="A194" s="183" t="s">
        <v>41</v>
      </c>
      <c r="B194" s="184" t="s">
        <v>169</v>
      </c>
      <c r="C194" s="184"/>
      <c r="D194" s="184"/>
      <c r="E194" s="184"/>
      <c r="F194" s="185">
        <v>0.03</v>
      </c>
      <c r="G194" s="186">
        <f>G191*F194</f>
        <v>87.77259912170602</v>
      </c>
      <c r="H194" s="46"/>
      <c r="I194" s="47"/>
      <c r="J194" s="47"/>
      <c r="K194" s="47"/>
    </row>
    <row r="195" spans="1:11" s="43" customFormat="1" ht="13.5" customHeight="1">
      <c r="A195" s="187" t="s">
        <v>44</v>
      </c>
      <c r="B195" s="78" t="s">
        <v>170</v>
      </c>
      <c r="C195" s="78"/>
      <c r="D195" s="78"/>
      <c r="E195" s="78"/>
      <c r="F195" s="188">
        <v>0.08599</v>
      </c>
      <c r="G195" s="189">
        <f>(G191+G194)*F195</f>
        <v>259.1330924143255</v>
      </c>
      <c r="H195" s="190"/>
      <c r="I195" s="47"/>
      <c r="J195" s="47"/>
      <c r="K195" s="47"/>
    </row>
    <row r="196" spans="1:11" s="43" customFormat="1" ht="13.5" customHeight="1">
      <c r="A196" s="187" t="s">
        <v>47</v>
      </c>
      <c r="B196" s="78" t="s">
        <v>171</v>
      </c>
      <c r="C196" s="78"/>
      <c r="D196" s="78"/>
      <c r="E196" s="78"/>
      <c r="F196" s="188"/>
      <c r="G196" s="189"/>
      <c r="H196" s="46"/>
      <c r="I196" s="46"/>
      <c r="J196" s="47"/>
      <c r="K196" s="47"/>
    </row>
    <row r="197" spans="1:11" s="43" customFormat="1" ht="13.5" customHeight="1">
      <c r="A197" s="187"/>
      <c r="B197" s="78" t="s">
        <v>172</v>
      </c>
      <c r="C197" s="78"/>
      <c r="D197" s="78"/>
      <c r="E197" s="78"/>
      <c r="F197" s="188">
        <v>0.076</v>
      </c>
      <c r="G197" s="189">
        <f aca="true" t="shared" si="2" ref="G197:G199">SUM($G$191,$G$194,$G$195)/0.8575*F197</f>
        <v>290.0549080642103</v>
      </c>
      <c r="H197" s="46"/>
      <c r="I197" s="47"/>
      <c r="J197" s="47"/>
      <c r="K197" s="47"/>
    </row>
    <row r="198" spans="1:11" s="43" customFormat="1" ht="13.5" customHeight="1">
      <c r="A198" s="187"/>
      <c r="B198" s="78" t="s">
        <v>173</v>
      </c>
      <c r="C198" s="78"/>
      <c r="D198" s="78"/>
      <c r="E198" s="78"/>
      <c r="F198" s="188">
        <v>0.0165</v>
      </c>
      <c r="G198" s="189">
        <f t="shared" si="2"/>
        <v>62.97244714551934</v>
      </c>
      <c r="H198" s="46"/>
      <c r="I198" s="47"/>
      <c r="J198" s="47"/>
      <c r="K198" s="47"/>
    </row>
    <row r="199" spans="1:11" s="43" customFormat="1" ht="13.5" customHeight="1">
      <c r="A199" s="187"/>
      <c r="B199" s="78" t="s">
        <v>174</v>
      </c>
      <c r="C199" s="78"/>
      <c r="D199" s="78"/>
      <c r="E199" s="78"/>
      <c r="F199" s="188">
        <v>0.05</v>
      </c>
      <c r="G199" s="189">
        <f t="shared" si="2"/>
        <v>190.82559741066467</v>
      </c>
      <c r="H199" s="46"/>
      <c r="I199" s="47"/>
      <c r="J199" s="47"/>
      <c r="K199" s="47"/>
    </row>
    <row r="200" spans="1:11" s="43" customFormat="1" ht="13.5" customHeight="1">
      <c r="A200" s="191"/>
      <c r="B200" s="192" t="s">
        <v>76</v>
      </c>
      <c r="C200" s="192"/>
      <c r="D200" s="192"/>
      <c r="E200" s="192"/>
      <c r="F200" s="193">
        <f>SUM(F194:F199)</f>
        <v>0.25849</v>
      </c>
      <c r="G200" s="94">
        <f>SUM(G194:G199)</f>
        <v>890.7586441564258</v>
      </c>
      <c r="H200" s="46"/>
      <c r="I200" s="47"/>
      <c r="J200" s="47"/>
      <c r="K200" s="47"/>
    </row>
    <row r="201" spans="1:11" ht="14.25" customHeight="1">
      <c r="A201" s="47"/>
      <c r="B201" s="47"/>
      <c r="C201" s="47"/>
      <c r="D201" s="47"/>
      <c r="E201" s="47"/>
      <c r="F201" s="47"/>
      <c r="G201" s="47"/>
      <c r="H201" s="46"/>
      <c r="I201" s="47"/>
      <c r="J201" s="47"/>
      <c r="K201" s="47"/>
    </row>
    <row r="202" spans="1:11" s="43" customFormat="1" ht="15.75" customHeight="1">
      <c r="A202" s="73" t="s">
        <v>175</v>
      </c>
      <c r="B202" s="73"/>
      <c r="C202" s="73"/>
      <c r="D202" s="73"/>
      <c r="E202" s="73"/>
      <c r="F202" s="73"/>
      <c r="G202" s="73"/>
      <c r="H202" s="46"/>
      <c r="I202" s="47"/>
      <c r="J202" s="47"/>
      <c r="K202" s="47"/>
    </row>
    <row r="203" spans="1:11" s="43" customFormat="1" ht="15.75" customHeight="1">
      <c r="A203" s="73" t="s">
        <v>176</v>
      </c>
      <c r="B203" s="73"/>
      <c r="C203" s="73"/>
      <c r="D203" s="73"/>
      <c r="E203" s="73"/>
      <c r="F203" s="73"/>
      <c r="G203" s="73"/>
      <c r="H203" s="46"/>
      <c r="I203" s="47"/>
      <c r="J203" s="47"/>
      <c r="K203" s="47"/>
    </row>
    <row r="204" spans="1:11" s="43" customFormat="1" ht="15.75" customHeight="1">
      <c r="A204" s="178" t="s">
        <v>177</v>
      </c>
      <c r="B204" s="178"/>
      <c r="C204" s="178"/>
      <c r="D204" s="178"/>
      <c r="E204" s="178"/>
      <c r="F204" s="178"/>
      <c r="G204" s="178"/>
      <c r="H204" s="46"/>
      <c r="I204" s="47"/>
      <c r="J204" s="47"/>
      <c r="K204" s="47"/>
    </row>
    <row r="205" spans="1:11" s="43" customFormat="1" ht="15.75" customHeight="1">
      <c r="A205" s="178" t="s">
        <v>178</v>
      </c>
      <c r="B205" s="178"/>
      <c r="C205" s="178"/>
      <c r="D205" s="178"/>
      <c r="E205" s="178"/>
      <c r="F205" s="178"/>
      <c r="G205" s="178"/>
      <c r="H205" s="46"/>
      <c r="I205" s="47"/>
      <c r="J205" s="47"/>
      <c r="K205" s="47"/>
    </row>
    <row r="206" spans="1:11" s="43" customFormat="1" ht="48.75" customHeight="1">
      <c r="A206" s="194" t="s">
        <v>179</v>
      </c>
      <c r="B206" s="194"/>
      <c r="C206" s="194"/>
      <c r="D206" s="194"/>
      <c r="E206" s="194"/>
      <c r="F206" s="194"/>
      <c r="G206" s="194"/>
      <c r="H206" s="46"/>
      <c r="I206" s="47"/>
      <c r="J206" s="47"/>
      <c r="K206" s="47"/>
    </row>
    <row r="207" spans="1:11" s="43" customFormat="1" ht="56.25" customHeight="1">
      <c r="A207" s="195" t="s">
        <v>180</v>
      </c>
      <c r="B207" s="195"/>
      <c r="C207" s="195"/>
      <c r="D207" s="195"/>
      <c r="E207" s="195"/>
      <c r="F207" s="195"/>
      <c r="G207" s="195"/>
      <c r="H207" s="46"/>
      <c r="I207" s="47"/>
      <c r="J207" s="47"/>
      <c r="K207" s="47"/>
    </row>
    <row r="208" spans="1:11" s="43" customFormat="1" ht="15.75" customHeight="1">
      <c r="A208" s="178"/>
      <c r="B208" s="53"/>
      <c r="C208" s="53"/>
      <c r="D208" s="53"/>
      <c r="E208" s="53"/>
      <c r="F208" s="53"/>
      <c r="G208" s="53"/>
      <c r="H208" s="46"/>
      <c r="I208" s="47"/>
      <c r="J208" s="47"/>
      <c r="K208" s="47"/>
    </row>
    <row r="209" spans="1:11" s="43" customFormat="1" ht="15.75" customHeight="1">
      <c r="A209" s="178"/>
      <c r="B209" s="53"/>
      <c r="C209" s="53"/>
      <c r="D209" s="53"/>
      <c r="E209" s="53"/>
      <c r="F209" s="53"/>
      <c r="G209" s="53"/>
      <c r="H209" s="46"/>
      <c r="I209" s="47"/>
      <c r="J209" s="47"/>
      <c r="K209" s="47"/>
    </row>
    <row r="210" spans="1:11" s="43" customFormat="1" ht="15.75" customHeight="1">
      <c r="A210" s="178"/>
      <c r="B210" s="53"/>
      <c r="C210" s="53"/>
      <c r="D210" s="53"/>
      <c r="E210" s="53"/>
      <c r="F210" s="53"/>
      <c r="G210" s="53"/>
      <c r="H210" s="46"/>
      <c r="I210" s="47"/>
      <c r="J210" s="47"/>
      <c r="K210" s="47"/>
    </row>
    <row r="211" spans="1:11" s="43" customFormat="1" ht="15.75" customHeight="1">
      <c r="A211" s="178"/>
      <c r="B211" s="53"/>
      <c r="C211" s="53"/>
      <c r="D211" s="53"/>
      <c r="E211" s="53"/>
      <c r="F211" s="53"/>
      <c r="G211" s="53"/>
      <c r="H211" s="46"/>
      <c r="I211" s="47"/>
      <c r="J211" s="47"/>
      <c r="K211" s="47"/>
    </row>
    <row r="212" spans="1:11" s="43" customFormat="1" ht="13.5" customHeight="1">
      <c r="A212" s="69" t="s">
        <v>181</v>
      </c>
      <c r="B212" s="69"/>
      <c r="C212" s="69"/>
      <c r="D212" s="69"/>
      <c r="E212" s="69"/>
      <c r="F212" s="69"/>
      <c r="G212" s="69"/>
      <c r="H212" s="46"/>
      <c r="I212" s="47"/>
      <c r="J212" s="47"/>
      <c r="K212" s="47"/>
    </row>
    <row r="213" spans="1:11" s="43" customFormat="1" ht="14.25" customHeight="1">
      <c r="A213" s="75"/>
      <c r="B213" s="75"/>
      <c r="C213" s="75"/>
      <c r="D213" s="75"/>
      <c r="E213" s="75"/>
      <c r="F213" s="75"/>
      <c r="G213" s="75"/>
      <c r="H213" s="46"/>
      <c r="I213" s="47"/>
      <c r="J213" s="47"/>
      <c r="K213" s="47"/>
    </row>
    <row r="214" spans="1:11" s="43" customFormat="1" ht="24.75" customHeight="1">
      <c r="A214" s="196"/>
      <c r="B214" s="134" t="s">
        <v>182</v>
      </c>
      <c r="C214" s="134"/>
      <c r="D214" s="134"/>
      <c r="E214" s="134"/>
      <c r="F214" s="134" t="s">
        <v>183</v>
      </c>
      <c r="G214" s="134"/>
      <c r="H214" s="46"/>
      <c r="I214" s="47"/>
      <c r="J214" s="47"/>
      <c r="K214" s="47"/>
    </row>
    <row r="215" spans="1:11" s="43" customFormat="1" ht="18.75" customHeight="1">
      <c r="A215" s="77" t="s">
        <v>41</v>
      </c>
      <c r="B215" s="78" t="s">
        <v>184</v>
      </c>
      <c r="C215" s="78"/>
      <c r="D215" s="78"/>
      <c r="E215" s="78"/>
      <c r="F215" s="81">
        <f>F48</f>
        <v>1236.43</v>
      </c>
      <c r="G215" s="81"/>
      <c r="H215" s="46"/>
      <c r="I215" s="47"/>
      <c r="J215" s="47"/>
      <c r="K215" s="47"/>
    </row>
    <row r="216" spans="1:11" s="43" customFormat="1" ht="24" customHeight="1">
      <c r="A216" s="77" t="s">
        <v>44</v>
      </c>
      <c r="B216" s="78" t="s">
        <v>185</v>
      </c>
      <c r="C216" s="78"/>
      <c r="D216" s="78"/>
      <c r="E216" s="78"/>
      <c r="F216" s="81">
        <f>F112</f>
        <v>1149.6014450559999</v>
      </c>
      <c r="G216" s="81"/>
      <c r="H216" s="46"/>
      <c r="I216" s="47"/>
      <c r="J216" s="47"/>
      <c r="K216" s="47"/>
    </row>
    <row r="217" spans="1:11" s="43" customFormat="1" ht="13.5" customHeight="1">
      <c r="A217" s="77" t="s">
        <v>47</v>
      </c>
      <c r="B217" s="78" t="s">
        <v>186</v>
      </c>
      <c r="C217" s="78"/>
      <c r="D217" s="78"/>
      <c r="E217" s="78"/>
      <c r="F217" s="81">
        <f>G122</f>
        <v>87.879509536</v>
      </c>
      <c r="G217" s="81"/>
      <c r="H217" s="46"/>
      <c r="I217" s="47"/>
      <c r="J217" s="47"/>
      <c r="K217" s="47"/>
    </row>
    <row r="218" spans="1:11" s="43" customFormat="1" ht="24" customHeight="1">
      <c r="A218" s="77" t="s">
        <v>50</v>
      </c>
      <c r="B218" s="78" t="s">
        <v>187</v>
      </c>
      <c r="C218" s="78"/>
      <c r="D218" s="78"/>
      <c r="E218" s="78"/>
      <c r="F218" s="81">
        <f>G176</f>
        <v>307.0123494648672</v>
      </c>
      <c r="G218" s="81"/>
      <c r="H218" s="46"/>
      <c r="I218" s="47"/>
      <c r="J218" s="47"/>
      <c r="K218" s="47"/>
    </row>
    <row r="219" spans="1:11" s="43" customFormat="1" ht="13.5" customHeight="1">
      <c r="A219" s="77" t="s">
        <v>97</v>
      </c>
      <c r="B219" s="78" t="s">
        <v>188</v>
      </c>
      <c r="C219" s="78"/>
      <c r="D219" s="78"/>
      <c r="E219" s="78"/>
      <c r="F219" s="81">
        <f>F185</f>
        <v>144.83</v>
      </c>
      <c r="G219" s="81"/>
      <c r="H219" s="46"/>
      <c r="I219" s="47"/>
      <c r="J219" s="47"/>
      <c r="K219" s="47"/>
    </row>
    <row r="220" spans="1:11" s="43" customFormat="1" ht="13.5" customHeight="1">
      <c r="A220" s="197" t="s">
        <v>189</v>
      </c>
      <c r="B220" s="197"/>
      <c r="C220" s="197"/>
      <c r="D220" s="197"/>
      <c r="E220" s="197"/>
      <c r="F220" s="154">
        <f>F215+F216+F217+F218+F219</f>
        <v>2925.7533040568674</v>
      </c>
      <c r="G220" s="154"/>
      <c r="H220" s="46"/>
      <c r="I220" s="47"/>
      <c r="J220" s="47"/>
      <c r="K220" s="47"/>
    </row>
    <row r="221" spans="1:11" s="43" customFormat="1" ht="13.5" customHeight="1">
      <c r="A221" s="77" t="s">
        <v>99</v>
      </c>
      <c r="B221" s="78" t="s">
        <v>190</v>
      </c>
      <c r="C221" s="78"/>
      <c r="D221" s="78"/>
      <c r="E221" s="78"/>
      <c r="F221" s="81">
        <f>G200</f>
        <v>890.7586441564258</v>
      </c>
      <c r="G221" s="81"/>
      <c r="H221" s="46"/>
      <c r="I221" s="47"/>
      <c r="J221" s="47"/>
      <c r="K221" s="47"/>
    </row>
    <row r="222" spans="1:11" s="43" customFormat="1" ht="13.5" customHeight="1">
      <c r="A222" s="64" t="s">
        <v>191</v>
      </c>
      <c r="B222" s="64"/>
      <c r="C222" s="64"/>
      <c r="D222" s="64"/>
      <c r="E222" s="64"/>
      <c r="F222" s="198">
        <f>F220+F221</f>
        <v>3816.511948213293</v>
      </c>
      <c r="G222" s="198"/>
      <c r="H222" s="199"/>
      <c r="I222" s="47"/>
      <c r="J222" s="47"/>
      <c r="K222" s="47"/>
    </row>
    <row r="223" spans="1:11" s="43" customFormat="1" ht="14.25" customHeight="1">
      <c r="A223" s="200"/>
      <c r="B223" s="200"/>
      <c r="C223" s="200"/>
      <c r="D223" s="200"/>
      <c r="E223" s="200"/>
      <c r="F223" s="200"/>
      <c r="G223" s="200"/>
      <c r="H223" s="46"/>
      <c r="I223" s="47"/>
      <c r="J223" s="47"/>
      <c r="K223" s="47"/>
    </row>
    <row r="224" spans="1:11" s="43" customFormat="1" ht="13.5" customHeight="1">
      <c r="A224" s="69" t="s">
        <v>192</v>
      </c>
      <c r="B224" s="69"/>
      <c r="C224" s="69"/>
      <c r="D224" s="69"/>
      <c r="E224" s="69"/>
      <c r="F224" s="69"/>
      <c r="G224" s="69"/>
      <c r="H224" s="46"/>
      <c r="I224" s="47"/>
      <c r="J224" s="47"/>
      <c r="K224" s="47"/>
    </row>
    <row r="225" spans="1:11" ht="14.25" customHeight="1">
      <c r="A225" s="47"/>
      <c r="B225" s="47"/>
      <c r="C225" s="47"/>
      <c r="D225" s="47"/>
      <c r="E225" s="47"/>
      <c r="F225" s="47"/>
      <c r="G225" s="47"/>
      <c r="H225" s="46"/>
      <c r="I225" s="47"/>
      <c r="J225" s="47"/>
      <c r="K225" s="47"/>
    </row>
    <row r="226" spans="1:11" s="43" customFormat="1" ht="45" customHeight="1">
      <c r="A226" s="63" t="s">
        <v>193</v>
      </c>
      <c r="B226" s="63"/>
      <c r="C226" s="63" t="s">
        <v>194</v>
      </c>
      <c r="D226" s="63" t="s">
        <v>195</v>
      </c>
      <c r="E226" s="63" t="s">
        <v>196</v>
      </c>
      <c r="F226" s="63" t="s">
        <v>197</v>
      </c>
      <c r="G226" s="63" t="s">
        <v>198</v>
      </c>
      <c r="H226" s="46"/>
      <c r="I226" s="47"/>
      <c r="J226" s="47"/>
      <c r="K226" s="47"/>
    </row>
    <row r="227" spans="1:11" s="43" customFormat="1" ht="24.75" customHeight="1">
      <c r="A227" s="56" t="s">
        <v>199</v>
      </c>
      <c r="B227" s="201">
        <f>F35</f>
        <v>0</v>
      </c>
      <c r="C227" s="202">
        <f>F222</f>
        <v>3816.511948213293</v>
      </c>
      <c r="D227" s="56">
        <v>1</v>
      </c>
      <c r="E227" s="202">
        <f>C227*D227</f>
        <v>3816.511948213293</v>
      </c>
      <c r="F227" s="203">
        <v>3</v>
      </c>
      <c r="G227" s="158">
        <f>E227*F227</f>
        <v>11449.535844639879</v>
      </c>
      <c r="H227" s="46"/>
      <c r="I227" s="47"/>
      <c r="J227" s="47"/>
      <c r="K227" s="47"/>
    </row>
    <row r="228" spans="1:11" s="43" customFormat="1" ht="13.5" customHeight="1">
      <c r="A228" s="63" t="s">
        <v>200</v>
      </c>
      <c r="B228" s="63"/>
      <c r="C228" s="63"/>
      <c r="D228" s="63"/>
      <c r="E228" s="63"/>
      <c r="F228" s="63"/>
      <c r="G228" s="204">
        <f>G227</f>
        <v>11449.535844639879</v>
      </c>
      <c r="H228" s="46"/>
      <c r="I228" s="47"/>
      <c r="J228" s="47"/>
      <c r="K228" s="47"/>
    </row>
    <row r="229" spans="1:11" ht="14.25" customHeight="1">
      <c r="A229" s="47"/>
      <c r="B229" s="47"/>
      <c r="C229" s="47"/>
      <c r="D229" s="47"/>
      <c r="E229" s="47"/>
      <c r="F229" s="47"/>
      <c r="G229" s="47"/>
      <c r="H229" s="46"/>
      <c r="I229" s="47"/>
      <c r="J229" s="47"/>
      <c r="K229" s="47"/>
    </row>
    <row r="230" spans="1:11" s="43" customFormat="1" ht="15.75" customHeight="1">
      <c r="A230" s="95" t="s">
        <v>201</v>
      </c>
      <c r="B230" s="95"/>
      <c r="C230" s="95"/>
      <c r="D230" s="95"/>
      <c r="E230" s="95"/>
      <c r="F230" s="95"/>
      <c r="G230" s="95"/>
      <c r="H230" s="46"/>
      <c r="I230" s="47"/>
      <c r="J230" s="47"/>
      <c r="K230" s="47"/>
    </row>
    <row r="231" spans="1:11" ht="15.75" customHeight="1">
      <c r="A231" s="47"/>
      <c r="B231" s="47"/>
      <c r="C231" s="47"/>
      <c r="D231" s="47"/>
      <c r="E231" s="47"/>
      <c r="F231" s="47"/>
      <c r="G231" s="47"/>
      <c r="H231" s="46"/>
      <c r="I231" s="47"/>
      <c r="J231" s="47"/>
      <c r="K231" s="47"/>
    </row>
    <row r="232" spans="1:11" s="43" customFormat="1" ht="13.5" customHeight="1">
      <c r="A232" s="175"/>
      <c r="B232" s="63" t="s">
        <v>202</v>
      </c>
      <c r="C232" s="63"/>
      <c r="D232" s="63"/>
      <c r="E232" s="63"/>
      <c r="F232" s="63"/>
      <c r="G232" s="63"/>
      <c r="H232" s="46"/>
      <c r="I232" s="47"/>
      <c r="J232" s="47"/>
      <c r="K232" s="47"/>
    </row>
    <row r="233" spans="1:11" s="43" customFormat="1" ht="13.5" customHeight="1">
      <c r="A233" s="175"/>
      <c r="B233" s="205" t="s">
        <v>203</v>
      </c>
      <c r="C233" s="205"/>
      <c r="D233" s="205"/>
      <c r="E233" s="205"/>
      <c r="F233" s="63" t="s">
        <v>204</v>
      </c>
      <c r="G233" s="63"/>
      <c r="H233" s="46"/>
      <c r="I233" s="47"/>
      <c r="J233" s="47"/>
      <c r="K233" s="47"/>
    </row>
    <row r="234" spans="1:11" s="43" customFormat="1" ht="14.25" customHeight="1">
      <c r="A234" s="99" t="s">
        <v>41</v>
      </c>
      <c r="B234" s="206" t="s">
        <v>205</v>
      </c>
      <c r="C234" s="206"/>
      <c r="D234" s="206"/>
      <c r="E234" s="206"/>
      <c r="F234" s="207">
        <f>E227</f>
        <v>3816.511948213293</v>
      </c>
      <c r="G234" s="207"/>
      <c r="H234" s="46"/>
      <c r="I234" s="47"/>
      <c r="J234" s="47"/>
      <c r="K234" s="47"/>
    </row>
    <row r="235" spans="1:11" s="43" customFormat="1" ht="36" customHeight="1">
      <c r="A235" s="56" t="s">
        <v>44</v>
      </c>
      <c r="B235" s="206" t="s">
        <v>206</v>
      </c>
      <c r="C235" s="206"/>
      <c r="D235" s="206"/>
      <c r="E235" s="206"/>
      <c r="F235" s="207">
        <f>G228</f>
        <v>11449.535844639879</v>
      </c>
      <c r="G235" s="207"/>
      <c r="H235" s="46"/>
      <c r="I235" s="47"/>
      <c r="J235" s="47"/>
      <c r="K235" s="47"/>
    </row>
    <row r="236" spans="1:11" s="43" customFormat="1" ht="43.5" customHeight="1">
      <c r="A236" s="56" t="s">
        <v>47</v>
      </c>
      <c r="B236" s="78" t="s">
        <v>207</v>
      </c>
      <c r="C236" s="78"/>
      <c r="D236" s="78"/>
      <c r="E236" s="78"/>
      <c r="F236" s="208">
        <f>F235*12</f>
        <v>137394.43013567856</v>
      </c>
      <c r="G236" s="208"/>
      <c r="H236" s="46"/>
      <c r="I236" s="47"/>
      <c r="J236" s="47"/>
      <c r="K236" s="47"/>
    </row>
    <row r="237" spans="1:11" ht="14.25" customHeight="1">
      <c r="A237" s="47"/>
      <c r="B237" s="47"/>
      <c r="C237" s="47"/>
      <c r="D237" s="47"/>
      <c r="E237" s="47"/>
      <c r="F237" s="47"/>
      <c r="G237" s="47"/>
      <c r="H237" s="46"/>
      <c r="I237" s="47"/>
      <c r="J237" s="47"/>
      <c r="K237" s="47"/>
    </row>
    <row r="238" spans="1:11" s="43" customFormat="1" ht="15.75" customHeight="1">
      <c r="A238" s="209" t="s">
        <v>208</v>
      </c>
      <c r="B238" s="209"/>
      <c r="C238" s="209"/>
      <c r="D238" s="209"/>
      <c r="E238" s="209"/>
      <c r="F238" s="209"/>
      <c r="G238" s="209"/>
      <c r="H238" s="46"/>
      <c r="I238" s="47"/>
      <c r="J238" s="47"/>
      <c r="K238" s="47"/>
    </row>
    <row r="239" spans="8:11" ht="15.75" customHeight="1">
      <c r="H239" s="46"/>
      <c r="I239" s="47"/>
      <c r="J239" s="47"/>
      <c r="K239" s="47"/>
    </row>
    <row r="241" spans="1:7" ht="90.75" customHeight="1">
      <c r="A241" s="210" t="s">
        <v>209</v>
      </c>
      <c r="B241" s="210"/>
      <c r="C241" s="210"/>
      <c r="D241" s="210"/>
      <c r="E241" s="210"/>
      <c r="F241" s="210"/>
      <c r="G241" s="210"/>
    </row>
  </sheetData>
  <sheetProtection selectLockedCells="1" selectUnlockedCells="1"/>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B185:E185"/>
    <mergeCell ref="F185:G185"/>
    <mergeCell ref="A187:G187"/>
    <mergeCell ref="A189:G189"/>
    <mergeCell ref="A191:F191"/>
    <mergeCell ref="B193:E193"/>
    <mergeCell ref="B194:E194"/>
    <mergeCell ref="B195:E195"/>
    <mergeCell ref="B196:E196"/>
    <mergeCell ref="B197:E197"/>
    <mergeCell ref="B198:E198"/>
    <mergeCell ref="B199:E199"/>
    <mergeCell ref="B200:E200"/>
    <mergeCell ref="A202:G202"/>
    <mergeCell ref="A203:G203"/>
    <mergeCell ref="A206:G206"/>
    <mergeCell ref="A207:G207"/>
    <mergeCell ref="A212:G212"/>
    <mergeCell ref="B214:E214"/>
    <mergeCell ref="F214:G214"/>
    <mergeCell ref="B215:E215"/>
    <mergeCell ref="F215:G215"/>
    <mergeCell ref="B216:E216"/>
    <mergeCell ref="F216:G216"/>
    <mergeCell ref="B217:E217"/>
    <mergeCell ref="F217:G217"/>
    <mergeCell ref="B218:E218"/>
    <mergeCell ref="F218:G218"/>
    <mergeCell ref="B219:E219"/>
    <mergeCell ref="F219:G219"/>
    <mergeCell ref="A220:E220"/>
    <mergeCell ref="F220:G220"/>
    <mergeCell ref="B221:E221"/>
    <mergeCell ref="F221:G221"/>
    <mergeCell ref="A222:E222"/>
    <mergeCell ref="F222:G222"/>
    <mergeCell ref="A224:G224"/>
    <mergeCell ref="A226:B226"/>
    <mergeCell ref="A228:F228"/>
    <mergeCell ref="A230:G230"/>
    <mergeCell ref="B232:G232"/>
    <mergeCell ref="B233:E233"/>
    <mergeCell ref="F233:G233"/>
    <mergeCell ref="B234:E234"/>
    <mergeCell ref="F234:G234"/>
    <mergeCell ref="B235:E235"/>
    <mergeCell ref="F235:G235"/>
    <mergeCell ref="B236:E236"/>
    <mergeCell ref="F236:G236"/>
    <mergeCell ref="A238:G238"/>
    <mergeCell ref="A241:G241"/>
  </mergeCells>
  <printOptions/>
  <pageMargins left="0.7875" right="0.7875" top="1.0527777777777778" bottom="1.0527777777777778" header="0.7875" footer="0.7875"/>
  <pageSetup horizontalDpi="300" verticalDpi="300" orientation="portrait" paperSize="9" scale="75"/>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786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2022-06-21T16:40:40Z</dcterms:modified>
  <cp:category/>
  <cp:version/>
  <cp:contentType/>
  <cp:contentStatus/>
  <cp:revision>82</cp:revision>
</cp:coreProperties>
</file>